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https://d.docs.live.net/772ace01fe6d26e4/Documents/"/>
    </mc:Choice>
  </mc:AlternateContent>
  <xr:revisionPtr revIDLastSave="0" documentId="8_{5534C572-5598-4FF3-B184-D46632F52FFB}" xr6:coauthVersionLast="47" xr6:coauthVersionMax="47" xr10:uidLastSave="{00000000-0000-0000-0000-000000000000}"/>
  <bookViews>
    <workbookView xWindow="-110" yWindow="-110" windowWidth="25820" windowHeight="13900" xr2:uid="{00000000-000D-0000-FFFF-FFFF00000000}"/>
  </bookViews>
  <sheets>
    <sheet name="All Buildings" sheetId="1" r:id="rId1"/>
    <sheet name="A, B, C Only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7" i="2" l="1"/>
  <c r="G27" i="2" s="1"/>
  <c r="E25" i="2"/>
  <c r="G25" i="2" s="1"/>
  <c r="E23" i="2"/>
  <c r="G23" i="2" s="1"/>
  <c r="E21" i="2"/>
  <c r="G21" i="2" s="1"/>
  <c r="E19" i="2"/>
  <c r="G19" i="2" s="1"/>
  <c r="E17" i="2"/>
  <c r="E15" i="2"/>
  <c r="G15" i="2" s="1"/>
  <c r="E13" i="2"/>
  <c r="G13" i="2" s="1"/>
  <c r="E11" i="2"/>
  <c r="G11" i="2" s="1"/>
  <c r="E9" i="2"/>
  <c r="G9" i="2" s="1"/>
  <c r="E7" i="2"/>
  <c r="E5" i="2"/>
  <c r="F4" i="2"/>
  <c r="E3" i="2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78" i="1"/>
  <c r="D677" i="1"/>
  <c r="D676" i="1"/>
  <c r="D675" i="1"/>
  <c r="D674" i="1"/>
  <c r="D673" i="1"/>
  <c r="D672" i="1"/>
  <c r="D671" i="1"/>
  <c r="D670" i="1"/>
  <c r="D669" i="1"/>
  <c r="D668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29" i="1"/>
  <c r="D28" i="1"/>
  <c r="E27" i="1"/>
  <c r="D27" i="1"/>
  <c r="D26" i="1"/>
  <c r="E25" i="1"/>
  <c r="D25" i="1"/>
  <c r="D24" i="1"/>
  <c r="E23" i="1"/>
  <c r="D23" i="1"/>
  <c r="D22" i="1"/>
  <c r="E21" i="1"/>
  <c r="D21" i="1"/>
  <c r="D20" i="1"/>
  <c r="E19" i="1"/>
  <c r="D19" i="1"/>
  <c r="D18" i="1"/>
  <c r="E17" i="1"/>
  <c r="D16" i="1"/>
  <c r="E15" i="1"/>
  <c r="G15" i="1" s="1"/>
  <c r="D15" i="1"/>
  <c r="D14" i="1"/>
  <c r="E13" i="1"/>
  <c r="D13" i="1"/>
  <c r="D12" i="1"/>
  <c r="E11" i="1"/>
  <c r="D11" i="1"/>
  <c r="D10" i="1"/>
  <c r="E9" i="1"/>
  <c r="D9" i="1"/>
  <c r="D8" i="1"/>
  <c r="E7" i="1"/>
  <c r="D7" i="1"/>
  <c r="D6" i="1"/>
  <c r="E5" i="1"/>
  <c r="D5" i="1"/>
  <c r="D4" i="1"/>
  <c r="E3" i="1"/>
  <c r="F3" i="1" s="1"/>
  <c r="G13" i="1" s="1"/>
  <c r="D3" i="1"/>
  <c r="F2" i="1"/>
  <c r="D2" i="1"/>
  <c r="G17" i="1" l="1"/>
  <c r="G7" i="1"/>
  <c r="G19" i="1"/>
  <c r="G21" i="1"/>
  <c r="G23" i="1"/>
  <c r="G11" i="1"/>
  <c r="G5" i="1"/>
  <c r="G9" i="1"/>
  <c r="G25" i="1"/>
  <c r="G27" i="1"/>
  <c r="F2" i="2"/>
  <c r="G5" i="2" s="1"/>
  <c r="G3" i="1"/>
  <c r="G7" i="2" l="1"/>
  <c r="G17" i="2"/>
  <c r="G3" i="2"/>
</calcChain>
</file>

<file path=xl/sharedStrings.xml><?xml version="1.0" encoding="utf-8"?>
<sst xmlns="http://schemas.openxmlformats.org/spreadsheetml/2006/main" count="3842" uniqueCount="760">
  <si>
    <t>Building Label</t>
  </si>
  <si>
    <t>Building Type</t>
  </si>
  <si>
    <t xml:space="preserve">Under Construction </t>
  </si>
  <si>
    <t>Picture</t>
  </si>
  <si>
    <t>Count of Buildings</t>
  </si>
  <si>
    <t>Total Buildings</t>
  </si>
  <si>
    <t>Percentage Of Building Types</t>
  </si>
  <si>
    <t>A-1-1</t>
  </si>
  <si>
    <t>Residential</t>
  </si>
  <si>
    <t>No</t>
  </si>
  <si>
    <t>A-1-2</t>
  </si>
  <si>
    <t>A-1-3</t>
  </si>
  <si>
    <t>Business</t>
  </si>
  <si>
    <t>A-1-4</t>
  </si>
  <si>
    <t>A-1-5</t>
  </si>
  <si>
    <t>Business/Residential</t>
  </si>
  <si>
    <t>A-1-6</t>
  </si>
  <si>
    <t>Guesthouse</t>
  </si>
  <si>
    <t>A-1-7</t>
  </si>
  <si>
    <t>Yes</t>
  </si>
  <si>
    <t>A-1-8</t>
  </si>
  <si>
    <t>A-1-9</t>
  </si>
  <si>
    <t>Hotel</t>
  </si>
  <si>
    <t>A-1-10</t>
  </si>
  <si>
    <t>A-1-11</t>
  </si>
  <si>
    <t>Empty Lot</t>
  </si>
  <si>
    <t>A-1-12</t>
  </si>
  <si>
    <t>A-1-13</t>
  </si>
  <si>
    <t>Parking Lot</t>
  </si>
  <si>
    <t>A-1-14</t>
  </si>
  <si>
    <t>Abandoned</t>
  </si>
  <si>
    <t>A-1-15</t>
  </si>
  <si>
    <t>Government Building</t>
  </si>
  <si>
    <t>A-1-16</t>
  </si>
  <si>
    <t>A-1-17</t>
  </si>
  <si>
    <t>Temple</t>
  </si>
  <si>
    <t>A-1-18</t>
  </si>
  <si>
    <t>A-1-19</t>
  </si>
  <si>
    <t>Park</t>
  </si>
  <si>
    <t>A-1-20</t>
  </si>
  <si>
    <t>A-1-21</t>
  </si>
  <si>
    <t>School</t>
  </si>
  <si>
    <t>A-1-22</t>
  </si>
  <si>
    <t>A-1-23</t>
  </si>
  <si>
    <t>Museum</t>
  </si>
  <si>
    <t>A-1-24</t>
  </si>
  <si>
    <t>A-1-25</t>
  </si>
  <si>
    <t>A-1-26</t>
  </si>
  <si>
    <t>A-1-27</t>
  </si>
  <si>
    <t>A-1-28</t>
  </si>
  <si>
    <t>A-1-29</t>
  </si>
  <si>
    <t>A-1-30</t>
  </si>
  <si>
    <t>A-1-31</t>
  </si>
  <si>
    <t>A-1-32</t>
  </si>
  <si>
    <t>A-1-33</t>
  </si>
  <si>
    <t>A-1-34</t>
  </si>
  <si>
    <t>A-1-35</t>
  </si>
  <si>
    <t>A-1-36</t>
  </si>
  <si>
    <t>A-1-37</t>
  </si>
  <si>
    <t>A-1-38</t>
  </si>
  <si>
    <t>A-1-39</t>
  </si>
  <si>
    <t>A-1-40</t>
  </si>
  <si>
    <t>A-2-1</t>
  </si>
  <si>
    <t>A-2-2</t>
  </si>
  <si>
    <t>A-2-3</t>
  </si>
  <si>
    <t>A-2-4</t>
  </si>
  <si>
    <t>A-2-5</t>
  </si>
  <si>
    <t>A-2-6</t>
  </si>
  <si>
    <t>A-2-7</t>
  </si>
  <si>
    <t>A-2-8</t>
  </si>
  <si>
    <t>A-2-9</t>
  </si>
  <si>
    <t>A-2-10</t>
  </si>
  <si>
    <t>A-2-11</t>
  </si>
  <si>
    <t>A-2-12</t>
  </si>
  <si>
    <t>A-2-13</t>
  </si>
  <si>
    <t>A-2-14</t>
  </si>
  <si>
    <t>A-2-15</t>
  </si>
  <si>
    <t>A-2-16</t>
  </si>
  <si>
    <t>A-2-17</t>
  </si>
  <si>
    <t>A-2-18</t>
  </si>
  <si>
    <t>A-2-19</t>
  </si>
  <si>
    <t>A-2-20</t>
  </si>
  <si>
    <t>A-2-21</t>
  </si>
  <si>
    <t>A-2-22</t>
  </si>
  <si>
    <t>A-2-23</t>
  </si>
  <si>
    <t>A-2-24</t>
  </si>
  <si>
    <t>A-2-25</t>
  </si>
  <si>
    <t>A-2-26</t>
  </si>
  <si>
    <t>A-2-27</t>
  </si>
  <si>
    <t>A-2-28</t>
  </si>
  <si>
    <t>A-2-29</t>
  </si>
  <si>
    <t>A-2-30</t>
  </si>
  <si>
    <t>A-2-31</t>
  </si>
  <si>
    <t>A-2-32</t>
  </si>
  <si>
    <t>A-2-33</t>
  </si>
  <si>
    <t>A-2-34</t>
  </si>
  <si>
    <t>A-2-35</t>
  </si>
  <si>
    <t>A-3-1</t>
  </si>
  <si>
    <t>A-3-2</t>
  </si>
  <si>
    <t>A-3-3</t>
  </si>
  <si>
    <t>A-3-4</t>
  </si>
  <si>
    <t>A-3-5</t>
  </si>
  <si>
    <t>A-3-6</t>
  </si>
  <si>
    <t>A-3-7</t>
  </si>
  <si>
    <t>A-3-8</t>
  </si>
  <si>
    <t>A-3-9</t>
  </si>
  <si>
    <t>A-3-10</t>
  </si>
  <si>
    <t>A-3-11</t>
  </si>
  <si>
    <t>A-3-12</t>
  </si>
  <si>
    <t>A-3-13</t>
  </si>
  <si>
    <t>A-3-14</t>
  </si>
  <si>
    <t>A-3-15</t>
  </si>
  <si>
    <t>A-3-16</t>
  </si>
  <si>
    <t>A-3-17</t>
  </si>
  <si>
    <t>A-3-18</t>
  </si>
  <si>
    <t>A-3-19</t>
  </si>
  <si>
    <t>A-3-20</t>
  </si>
  <si>
    <t>A-3-21</t>
  </si>
  <si>
    <t>A-3-22</t>
  </si>
  <si>
    <t>A-3-23</t>
  </si>
  <si>
    <t>A-3-24</t>
  </si>
  <si>
    <t>A-3-25</t>
  </si>
  <si>
    <t>A-3-26</t>
  </si>
  <si>
    <t>A-3-27</t>
  </si>
  <si>
    <t>A-3-28</t>
  </si>
  <si>
    <t>A-3-29</t>
  </si>
  <si>
    <t>A-3-30</t>
  </si>
  <si>
    <t>A-3-31</t>
  </si>
  <si>
    <t>A-3-32</t>
  </si>
  <si>
    <t>A-3-33</t>
  </si>
  <si>
    <t>A-3-34</t>
  </si>
  <si>
    <t>A-3-35</t>
  </si>
  <si>
    <t>A-3-36</t>
  </si>
  <si>
    <t>A-3-37</t>
  </si>
  <si>
    <t>A-3-38</t>
  </si>
  <si>
    <t>A-3-39</t>
  </si>
  <si>
    <t>A-3-40</t>
  </si>
  <si>
    <t>A-3-41</t>
  </si>
  <si>
    <t>A-3-42</t>
  </si>
  <si>
    <t>A-4-1</t>
  </si>
  <si>
    <t>A-4-2</t>
  </si>
  <si>
    <t>A-4-3</t>
  </si>
  <si>
    <t>A-4-4</t>
  </si>
  <si>
    <t>A-4-5</t>
  </si>
  <si>
    <t>A-4-6</t>
  </si>
  <si>
    <t>A-4-7</t>
  </si>
  <si>
    <t>A-4-8</t>
  </si>
  <si>
    <t>A-4-9</t>
  </si>
  <si>
    <t>A-4-10</t>
  </si>
  <si>
    <t>A-4-11</t>
  </si>
  <si>
    <t>A-4-12</t>
  </si>
  <si>
    <t>A-4-13</t>
  </si>
  <si>
    <t>A-4-14</t>
  </si>
  <si>
    <t>A-4-15</t>
  </si>
  <si>
    <t>A-4-16</t>
  </si>
  <si>
    <t>A-4-17</t>
  </si>
  <si>
    <t>A-4-18</t>
  </si>
  <si>
    <t>A-4-19</t>
  </si>
  <si>
    <t>A-4-20</t>
  </si>
  <si>
    <t>A-4-21</t>
  </si>
  <si>
    <t>A-4-22</t>
  </si>
  <si>
    <t>A-4-23</t>
  </si>
  <si>
    <t>A-4-24</t>
  </si>
  <si>
    <t>A-4-25</t>
  </si>
  <si>
    <t>A-4-26</t>
  </si>
  <si>
    <t>A-4-27</t>
  </si>
  <si>
    <t>A-4-28</t>
  </si>
  <si>
    <t>A-4-29</t>
  </si>
  <si>
    <t>A-4-30</t>
  </si>
  <si>
    <t>A-4-31</t>
  </si>
  <si>
    <t>A-4-32</t>
  </si>
  <si>
    <t>A-4-33</t>
  </si>
  <si>
    <t>A-4-34</t>
  </si>
  <si>
    <t>A-4-35</t>
  </si>
  <si>
    <t>A-4-36</t>
  </si>
  <si>
    <t>A-4-37</t>
  </si>
  <si>
    <t>A-4-38</t>
  </si>
  <si>
    <t>A-4-39</t>
  </si>
  <si>
    <t>A-4-40</t>
  </si>
  <si>
    <t>A-4-41</t>
  </si>
  <si>
    <t>A-4-42</t>
  </si>
  <si>
    <t>A-4-43</t>
  </si>
  <si>
    <t>A-4-44</t>
  </si>
  <si>
    <t>A-4-45</t>
  </si>
  <si>
    <t>A-4-46</t>
  </si>
  <si>
    <t>A-5-1</t>
  </si>
  <si>
    <t>A-5-2</t>
  </si>
  <si>
    <t>A-5-3</t>
  </si>
  <si>
    <t>A-5-4</t>
  </si>
  <si>
    <t>A-5-5</t>
  </si>
  <si>
    <t>A-5-6</t>
  </si>
  <si>
    <t>A-5-7</t>
  </si>
  <si>
    <t>A-5-8</t>
  </si>
  <si>
    <t>A-5-9</t>
  </si>
  <si>
    <t>A-5-10</t>
  </si>
  <si>
    <t>A-5-11</t>
  </si>
  <si>
    <t>A-5-12</t>
  </si>
  <si>
    <t>A-5-13</t>
  </si>
  <si>
    <t>A-5-14</t>
  </si>
  <si>
    <t>A-5-15</t>
  </si>
  <si>
    <t>A-5-16</t>
  </si>
  <si>
    <t>A-5-17</t>
  </si>
  <si>
    <t>A-5-18</t>
  </si>
  <si>
    <t>A-5-19</t>
  </si>
  <si>
    <t>A-5-20</t>
  </si>
  <si>
    <t>A-5-21</t>
  </si>
  <si>
    <t>A-5-22</t>
  </si>
  <si>
    <t>A-5-23</t>
  </si>
  <si>
    <t>A-5-24</t>
  </si>
  <si>
    <t>A-5-25</t>
  </si>
  <si>
    <t>A-5-26</t>
  </si>
  <si>
    <t>A-5-27</t>
  </si>
  <si>
    <t>A-5-28</t>
  </si>
  <si>
    <t>A-5-29</t>
  </si>
  <si>
    <t>A-5-30</t>
  </si>
  <si>
    <t>A-5-31</t>
  </si>
  <si>
    <t>A-5-32</t>
  </si>
  <si>
    <t>A-5-33</t>
  </si>
  <si>
    <t>A-5-34</t>
  </si>
  <si>
    <t>A-5-35</t>
  </si>
  <si>
    <t>A-5-36</t>
  </si>
  <si>
    <t>A-5-37</t>
  </si>
  <si>
    <t>A-5-38</t>
  </si>
  <si>
    <t>A-5-39</t>
  </si>
  <si>
    <t>A-5-40</t>
  </si>
  <si>
    <t>A-5-41</t>
  </si>
  <si>
    <t>A-5-42</t>
  </si>
  <si>
    <t>A-5-43</t>
  </si>
  <si>
    <t>A-5-44</t>
  </si>
  <si>
    <t>A-5-45</t>
  </si>
  <si>
    <t>A-5-46</t>
  </si>
  <si>
    <t>A-5-47</t>
  </si>
  <si>
    <t>A-5-48</t>
  </si>
  <si>
    <t>B-1-1</t>
  </si>
  <si>
    <t>B-1-2</t>
  </si>
  <si>
    <t>B-1-3</t>
  </si>
  <si>
    <t>B-1-4</t>
  </si>
  <si>
    <t>B-1-5</t>
  </si>
  <si>
    <t>B-1-6</t>
  </si>
  <si>
    <t>B-1-7</t>
  </si>
  <si>
    <t>B-1-8</t>
  </si>
  <si>
    <t>B-1-9</t>
  </si>
  <si>
    <t>B-1-10</t>
  </si>
  <si>
    <t>B-1-11</t>
  </si>
  <si>
    <t>B-1-12</t>
  </si>
  <si>
    <t>B-1-13</t>
  </si>
  <si>
    <t>B-1-14</t>
  </si>
  <si>
    <t>B-1-15</t>
  </si>
  <si>
    <t>B-1-16</t>
  </si>
  <si>
    <t>B-1-17</t>
  </si>
  <si>
    <t>B-1-18</t>
  </si>
  <si>
    <t>B-1-19</t>
  </si>
  <si>
    <t>B-1-20</t>
  </si>
  <si>
    <t>B-1-21</t>
  </si>
  <si>
    <t>B-1-22</t>
  </si>
  <si>
    <t>B-1-23</t>
  </si>
  <si>
    <t>B-1-24</t>
  </si>
  <si>
    <t>B-1-25</t>
  </si>
  <si>
    <t>B-1-26</t>
  </si>
  <si>
    <t>B-1-27</t>
  </si>
  <si>
    <t>B-1-28</t>
  </si>
  <si>
    <t>B-1-29</t>
  </si>
  <si>
    <t>B-1-30</t>
  </si>
  <si>
    <t>B-1-31</t>
  </si>
  <si>
    <t>B-1-32</t>
  </si>
  <si>
    <t>B-1-33</t>
  </si>
  <si>
    <t>B-1-34</t>
  </si>
  <si>
    <t>B-1-35</t>
  </si>
  <si>
    <t>B-1-36</t>
  </si>
  <si>
    <t>B-1-37</t>
  </si>
  <si>
    <t>B-1-38</t>
  </si>
  <si>
    <t>B-1-39</t>
  </si>
  <si>
    <t>B-1-40</t>
  </si>
  <si>
    <t>B-1-41</t>
  </si>
  <si>
    <t>B-1-42</t>
  </si>
  <si>
    <t>B-1-43</t>
  </si>
  <si>
    <t>B-1-44</t>
  </si>
  <si>
    <t>B-1-45</t>
  </si>
  <si>
    <t>B-1-46</t>
  </si>
  <si>
    <t>B-1-47</t>
  </si>
  <si>
    <t>B-1-48</t>
  </si>
  <si>
    <t>B-1-49</t>
  </si>
  <si>
    <t>B-1-50</t>
  </si>
  <si>
    <t>B-1-51</t>
  </si>
  <si>
    <t>B-1-52</t>
  </si>
  <si>
    <t>B-1-53</t>
  </si>
  <si>
    <t>B-2-1</t>
  </si>
  <si>
    <t>B-2-2</t>
  </si>
  <si>
    <t>B-2-3</t>
  </si>
  <si>
    <t>B-2-4</t>
  </si>
  <si>
    <t>B-2-5</t>
  </si>
  <si>
    <t>B-2-6</t>
  </si>
  <si>
    <t>B-2-7</t>
  </si>
  <si>
    <t>B-2-8</t>
  </si>
  <si>
    <t>B-3-1</t>
  </si>
  <si>
    <t>B-3-2</t>
  </si>
  <si>
    <t>B-3-3</t>
  </si>
  <si>
    <t>B-3-4</t>
  </si>
  <si>
    <t>B-3-5</t>
  </si>
  <si>
    <t>B-3-6</t>
  </si>
  <si>
    <t>B-3-7</t>
  </si>
  <si>
    <t>B-3-8</t>
  </si>
  <si>
    <t>B-3-9</t>
  </si>
  <si>
    <t>B-3-10</t>
  </si>
  <si>
    <t>B-3-11</t>
  </si>
  <si>
    <t>B-3-12</t>
  </si>
  <si>
    <t>B-3-13</t>
  </si>
  <si>
    <t>B-3-14</t>
  </si>
  <si>
    <t>B-3-15</t>
  </si>
  <si>
    <t>B-3-16</t>
  </si>
  <si>
    <t>B-3-17</t>
  </si>
  <si>
    <t>B-3-18</t>
  </si>
  <si>
    <t>B-3-19</t>
  </si>
  <si>
    <t>B-3-20</t>
  </si>
  <si>
    <t>B-3-21</t>
  </si>
  <si>
    <t>B-3-22</t>
  </si>
  <si>
    <t>B-3-23</t>
  </si>
  <si>
    <t>B-3-24</t>
  </si>
  <si>
    <t>B-3-25</t>
  </si>
  <si>
    <t>B-3-26</t>
  </si>
  <si>
    <t>B-3-27</t>
  </si>
  <si>
    <t>B-3-28</t>
  </si>
  <si>
    <t>B-3-29</t>
  </si>
  <si>
    <t>B-4-1</t>
  </si>
  <si>
    <t>B-4-2</t>
  </si>
  <si>
    <t>B-4-3</t>
  </si>
  <si>
    <t>B-4-4</t>
  </si>
  <si>
    <t>B-4-5</t>
  </si>
  <si>
    <t>B-4-6</t>
  </si>
  <si>
    <t>B-4-7</t>
  </si>
  <si>
    <t>B-4-8</t>
  </si>
  <si>
    <t>B-4-9</t>
  </si>
  <si>
    <t>B-4-10</t>
  </si>
  <si>
    <t>B-4-11</t>
  </si>
  <si>
    <t>B-4-12</t>
  </si>
  <si>
    <t>B-4-13</t>
  </si>
  <si>
    <t>B-4-14</t>
  </si>
  <si>
    <t>B-4-15</t>
  </si>
  <si>
    <t>B-4-16</t>
  </si>
  <si>
    <t>B-4-17</t>
  </si>
  <si>
    <t>B-4-18</t>
  </si>
  <si>
    <t>B-4-19</t>
  </si>
  <si>
    <t>B-4-20</t>
  </si>
  <si>
    <t>B-5-1</t>
  </si>
  <si>
    <t>B-5-2</t>
  </si>
  <si>
    <t>B-5-3</t>
  </si>
  <si>
    <t>B-5-4</t>
  </si>
  <si>
    <t>B-5-5</t>
  </si>
  <si>
    <t>B-5-6</t>
  </si>
  <si>
    <t>B-5-7</t>
  </si>
  <si>
    <t>B-6-1</t>
  </si>
  <si>
    <t>B-6-2</t>
  </si>
  <si>
    <t>B-6-3</t>
  </si>
  <si>
    <t>B-6-4</t>
  </si>
  <si>
    <t>B-6-5</t>
  </si>
  <si>
    <t>B-6-6</t>
  </si>
  <si>
    <t>B-6-7</t>
  </si>
  <si>
    <t>B-7-1</t>
  </si>
  <si>
    <t>B-7-2</t>
  </si>
  <si>
    <t>B-7-3</t>
  </si>
  <si>
    <t>B-7-4</t>
  </si>
  <si>
    <t>B-7-5</t>
  </si>
  <si>
    <t>B-7-6</t>
  </si>
  <si>
    <t>B-7-7</t>
  </si>
  <si>
    <t>B-7-8</t>
  </si>
  <si>
    <t>B-7-9</t>
  </si>
  <si>
    <t>B-7-10</t>
  </si>
  <si>
    <t>B-7-11</t>
  </si>
  <si>
    <t>B-7-12</t>
  </si>
  <si>
    <t>B-7-13</t>
  </si>
  <si>
    <t>B-7-14</t>
  </si>
  <si>
    <t>B-7-15</t>
  </si>
  <si>
    <t>B-7-16</t>
  </si>
  <si>
    <t>B-7-17</t>
  </si>
  <si>
    <t>B-7-18</t>
  </si>
  <si>
    <t>B-7-19</t>
  </si>
  <si>
    <t>B-7-20</t>
  </si>
  <si>
    <t>B-8-1</t>
  </si>
  <si>
    <t>B-8-2</t>
  </si>
  <si>
    <t>B-8-3</t>
  </si>
  <si>
    <t>B-8-4</t>
  </si>
  <si>
    <t>B-8-5</t>
  </si>
  <si>
    <t>B-8-6</t>
  </si>
  <si>
    <t>B-8-7</t>
  </si>
  <si>
    <t>B-8-8</t>
  </si>
  <si>
    <t>B-8-9</t>
  </si>
  <si>
    <t>B-8-10</t>
  </si>
  <si>
    <t>B-8-11</t>
  </si>
  <si>
    <t>B-8-12</t>
  </si>
  <si>
    <t>B-8-13</t>
  </si>
  <si>
    <t>B-8-14</t>
  </si>
  <si>
    <t>B-8-15</t>
  </si>
  <si>
    <t>B-8-16</t>
  </si>
  <si>
    <t>B-8-17</t>
  </si>
  <si>
    <t>B-8-18</t>
  </si>
  <si>
    <t>B-8-19</t>
  </si>
  <si>
    <t>B-8-20</t>
  </si>
  <si>
    <t>B-9-1</t>
  </si>
  <si>
    <t>B-9-2</t>
  </si>
  <si>
    <t>B-9-3</t>
  </si>
  <si>
    <t>B-9-4</t>
  </si>
  <si>
    <t>B-9-5</t>
  </si>
  <si>
    <t>B-9-6</t>
  </si>
  <si>
    <t>B-9-7</t>
  </si>
  <si>
    <t>B-9-8</t>
  </si>
  <si>
    <t>B-9-9</t>
  </si>
  <si>
    <t>B-9-10</t>
  </si>
  <si>
    <t>B-9-11</t>
  </si>
  <si>
    <t>B-9-12</t>
  </si>
  <si>
    <t>B-9-13</t>
  </si>
  <si>
    <t>B-9-14</t>
  </si>
  <si>
    <t>B-9-15</t>
  </si>
  <si>
    <t>B-9-16</t>
  </si>
  <si>
    <t>B-9-17</t>
  </si>
  <si>
    <t>B-9-18</t>
  </si>
  <si>
    <t>B-9-19</t>
  </si>
  <si>
    <t>B-9-20</t>
  </si>
  <si>
    <t>B-9-21</t>
  </si>
  <si>
    <t>B-9-22</t>
  </si>
  <si>
    <t>B-9-23</t>
  </si>
  <si>
    <t>B-9-24</t>
  </si>
  <si>
    <t>B-9-25</t>
  </si>
  <si>
    <t>B-10-1</t>
  </si>
  <si>
    <t>B-10-2</t>
  </si>
  <si>
    <t>B-10-3</t>
  </si>
  <si>
    <t>B-10-4</t>
  </si>
  <si>
    <t>B-10-5</t>
  </si>
  <si>
    <t>B-10-6</t>
  </si>
  <si>
    <t>B-10-7</t>
  </si>
  <si>
    <t>B-10-8</t>
  </si>
  <si>
    <t>B-10-9</t>
  </si>
  <si>
    <t>B-10-10</t>
  </si>
  <si>
    <t>B-10-11</t>
  </si>
  <si>
    <t>B-10-12</t>
  </si>
  <si>
    <t>B-10-13</t>
  </si>
  <si>
    <t>B-10-14</t>
  </si>
  <si>
    <t>B-10-15</t>
  </si>
  <si>
    <t>B-10-16</t>
  </si>
  <si>
    <t>B-10-17</t>
  </si>
  <si>
    <t>B-10-18</t>
  </si>
  <si>
    <t>B-10-19</t>
  </si>
  <si>
    <t>B-10-20</t>
  </si>
  <si>
    <t>B-10-21</t>
  </si>
  <si>
    <t>B-10-22</t>
  </si>
  <si>
    <t>B-10-23</t>
  </si>
  <si>
    <t>B-10-24</t>
  </si>
  <si>
    <t>B-10-25</t>
  </si>
  <si>
    <t>B-10-26</t>
  </si>
  <si>
    <t>B-10-27</t>
  </si>
  <si>
    <t>B-10-28</t>
  </si>
  <si>
    <t>B-11-1</t>
  </si>
  <si>
    <t>B-11-2</t>
  </si>
  <si>
    <t>B-11-3</t>
  </si>
  <si>
    <t>B-11-4</t>
  </si>
  <si>
    <t>B-11-5</t>
  </si>
  <si>
    <t>B-11-6</t>
  </si>
  <si>
    <t>B-11-7</t>
  </si>
  <si>
    <t>B-11-8</t>
  </si>
  <si>
    <t>B-11-9</t>
  </si>
  <si>
    <t>B-11-10</t>
  </si>
  <si>
    <t>B-11-11</t>
  </si>
  <si>
    <t>B-11-12</t>
  </si>
  <si>
    <t>B-11-13</t>
  </si>
  <si>
    <t>B-11-14</t>
  </si>
  <si>
    <t>B-11-15</t>
  </si>
  <si>
    <t>B-11-16</t>
  </si>
  <si>
    <t>B-11-17</t>
  </si>
  <si>
    <t>C-1-1</t>
  </si>
  <si>
    <t>C-1-2</t>
  </si>
  <si>
    <t>C-1-3</t>
  </si>
  <si>
    <t>C-1-4</t>
  </si>
  <si>
    <t>C-1-5</t>
  </si>
  <si>
    <t>C-1-6</t>
  </si>
  <si>
    <t>C-1-7</t>
  </si>
  <si>
    <t>C-1-8</t>
  </si>
  <si>
    <t>C-1-9</t>
  </si>
  <si>
    <t>C-1-10</t>
  </si>
  <si>
    <t>C-2-1</t>
  </si>
  <si>
    <t>C-2-2</t>
  </si>
  <si>
    <t>C-2-3</t>
  </si>
  <si>
    <t>C-2-4</t>
  </si>
  <si>
    <t>C-2-5</t>
  </si>
  <si>
    <t>C-2-6</t>
  </si>
  <si>
    <t>C-2-7</t>
  </si>
  <si>
    <t>C-2-8</t>
  </si>
  <si>
    <t>C-2-9</t>
  </si>
  <si>
    <t>C-2-10</t>
  </si>
  <si>
    <t>C-2-11</t>
  </si>
  <si>
    <t>C-2-12</t>
  </si>
  <si>
    <t>C-2-13</t>
  </si>
  <si>
    <t>C-3-1</t>
  </si>
  <si>
    <t>C-3-2</t>
  </si>
  <si>
    <t>C-3-3</t>
  </si>
  <si>
    <t>C-3-4</t>
  </si>
  <si>
    <t>C-3-5</t>
  </si>
  <si>
    <t>C-3-6</t>
  </si>
  <si>
    <t>C-3-7</t>
  </si>
  <si>
    <t>C-3-8</t>
  </si>
  <si>
    <t>C-3-9</t>
  </si>
  <si>
    <t>C-3-10</t>
  </si>
  <si>
    <t>C-3-11</t>
  </si>
  <si>
    <t>C-3-12</t>
  </si>
  <si>
    <t>C-3-13</t>
  </si>
  <si>
    <t>C-3-14</t>
  </si>
  <si>
    <t>C-3-15</t>
  </si>
  <si>
    <t>C-3-16</t>
  </si>
  <si>
    <t>C-3-17</t>
  </si>
  <si>
    <t>C-3-18</t>
  </si>
  <si>
    <t>C-4-1</t>
  </si>
  <si>
    <t>C-4-2</t>
  </si>
  <si>
    <t>C-4-3</t>
  </si>
  <si>
    <t>C-4-4</t>
  </si>
  <si>
    <t>C-4-5</t>
  </si>
  <si>
    <t>C-4-6</t>
  </si>
  <si>
    <t>C-4-7</t>
  </si>
  <si>
    <t>C-4-8</t>
  </si>
  <si>
    <t>C-4-9</t>
  </si>
  <si>
    <t>C-4-10</t>
  </si>
  <si>
    <t>C-4-11</t>
  </si>
  <si>
    <t>C-4-12</t>
  </si>
  <si>
    <t>C-4-13</t>
  </si>
  <si>
    <t>C-4-14</t>
  </si>
  <si>
    <t>C-4-15</t>
  </si>
  <si>
    <t>C-4-16</t>
  </si>
  <si>
    <t>C-4-17</t>
  </si>
  <si>
    <t>C-4-18</t>
  </si>
  <si>
    <t>C-4-19</t>
  </si>
  <si>
    <t>C-4-20</t>
  </si>
  <si>
    <t>C-4-21</t>
  </si>
  <si>
    <t>C-4-22</t>
  </si>
  <si>
    <t>C-4-23</t>
  </si>
  <si>
    <t>C-4-24</t>
  </si>
  <si>
    <t>C-4-25</t>
  </si>
  <si>
    <t>C-4-26</t>
  </si>
  <si>
    <t>C-4-27</t>
  </si>
  <si>
    <t>C-4-28</t>
  </si>
  <si>
    <t>C-4-29</t>
  </si>
  <si>
    <t>C-4-30</t>
  </si>
  <si>
    <t>C-4-31</t>
  </si>
  <si>
    <t>C-4-32</t>
  </si>
  <si>
    <t>C-4-33</t>
  </si>
  <si>
    <t>C-4-34</t>
  </si>
  <si>
    <t>C-4-35</t>
  </si>
  <si>
    <t>C-4-36</t>
  </si>
  <si>
    <t>C-4-37</t>
  </si>
  <si>
    <t>D-1-1</t>
  </si>
  <si>
    <t>D-1-2</t>
  </si>
  <si>
    <t>D-1-3</t>
  </si>
  <si>
    <t>D-1-4</t>
  </si>
  <si>
    <t>D-2-1</t>
  </si>
  <si>
    <t>D-2-2</t>
  </si>
  <si>
    <t>D-2-3</t>
  </si>
  <si>
    <t>D-2-4</t>
  </si>
  <si>
    <t>D-2-5</t>
  </si>
  <si>
    <t>D-2-6</t>
  </si>
  <si>
    <t>D-2-7</t>
  </si>
  <si>
    <t>D-2-8</t>
  </si>
  <si>
    <t>D-2-9</t>
  </si>
  <si>
    <t>D-2-10</t>
  </si>
  <si>
    <t>D-2-11</t>
  </si>
  <si>
    <t>D-2-12</t>
  </si>
  <si>
    <t>D-2-13</t>
  </si>
  <si>
    <t>D-2-14</t>
  </si>
  <si>
    <t>D-2-15</t>
  </si>
  <si>
    <t>D-2-16</t>
  </si>
  <si>
    <t>D-2-17</t>
  </si>
  <si>
    <t>D-2-18</t>
  </si>
  <si>
    <t>D-3-1</t>
  </si>
  <si>
    <t>D-3-2</t>
  </si>
  <si>
    <t>D-3-3</t>
  </si>
  <si>
    <t>D-3-4</t>
  </si>
  <si>
    <t>D-3-5</t>
  </si>
  <si>
    <t>D-3-6</t>
  </si>
  <si>
    <t>D-3-7</t>
  </si>
  <si>
    <t>D-4-1</t>
  </si>
  <si>
    <t>D-4-2</t>
  </si>
  <si>
    <t>D-4-3</t>
  </si>
  <si>
    <t>D-4-4</t>
  </si>
  <si>
    <t>E-1-1</t>
  </si>
  <si>
    <t>E-1-2</t>
  </si>
  <si>
    <t>E-1-3</t>
  </si>
  <si>
    <t>E-1-4</t>
  </si>
  <si>
    <t>E-1-5</t>
  </si>
  <si>
    <t>E-1-6</t>
  </si>
  <si>
    <t>E-1-7</t>
  </si>
  <si>
    <t>E-1-8</t>
  </si>
  <si>
    <t>E-1-9</t>
  </si>
  <si>
    <t>E-1-10</t>
  </si>
  <si>
    <t>E-1-11</t>
  </si>
  <si>
    <t>E-1-12</t>
  </si>
  <si>
    <t>E-1-13</t>
  </si>
  <si>
    <t>E-1-14</t>
  </si>
  <si>
    <t>E-1-15</t>
  </si>
  <si>
    <t>E-1-16</t>
  </si>
  <si>
    <t>E-1-17</t>
  </si>
  <si>
    <t>E-1-18</t>
  </si>
  <si>
    <t>E-1-19</t>
  </si>
  <si>
    <t>E-1-20</t>
  </si>
  <si>
    <t>E-1-21</t>
  </si>
  <si>
    <t>E-1-22</t>
  </si>
  <si>
    <t>E-1-23</t>
  </si>
  <si>
    <t>E-1-24</t>
  </si>
  <si>
    <t>E-1-25</t>
  </si>
  <si>
    <t>E-1-26</t>
  </si>
  <si>
    <t>E-1-27</t>
  </si>
  <si>
    <t>E-1-28</t>
  </si>
  <si>
    <t>E-1-29</t>
  </si>
  <si>
    <t>E-1-30</t>
  </si>
  <si>
    <t>E-1-31</t>
  </si>
  <si>
    <t>E-1-32</t>
  </si>
  <si>
    <t>E-1-33</t>
  </si>
  <si>
    <t>E-1-34</t>
  </si>
  <si>
    <t>E-1-35</t>
  </si>
  <si>
    <t>E-1-36</t>
  </si>
  <si>
    <t>E-1-37</t>
  </si>
  <si>
    <t>E-1-38</t>
  </si>
  <si>
    <t>E-1-39</t>
  </si>
  <si>
    <t>E-1-40</t>
  </si>
  <si>
    <t>E-1-41</t>
  </si>
  <si>
    <t>E-1-42</t>
  </si>
  <si>
    <t>E-1-43</t>
  </si>
  <si>
    <t>E-1-44</t>
  </si>
  <si>
    <t>E-1-45</t>
  </si>
  <si>
    <t>E-1-46</t>
  </si>
  <si>
    <t>E-1-47</t>
  </si>
  <si>
    <t>E-1-48</t>
  </si>
  <si>
    <t>E-1-49</t>
  </si>
  <si>
    <t>E-1-50</t>
  </si>
  <si>
    <t>E-1-51</t>
  </si>
  <si>
    <t>E-1-52</t>
  </si>
  <si>
    <t>E-1-53</t>
  </si>
  <si>
    <t>E-1-54</t>
  </si>
  <si>
    <t>E-1-55</t>
  </si>
  <si>
    <t>E-1-56</t>
  </si>
  <si>
    <t>E-2-1</t>
  </si>
  <si>
    <t>E-2-2</t>
  </si>
  <si>
    <t>E-2-3</t>
  </si>
  <si>
    <t>E-2-4</t>
  </si>
  <si>
    <t>E-2-5</t>
  </si>
  <si>
    <t>E-2-6</t>
  </si>
  <si>
    <t>E-2-7</t>
  </si>
  <si>
    <t>E-2-8</t>
  </si>
  <si>
    <t>E-2-9</t>
  </si>
  <si>
    <t>E-2-10</t>
  </si>
  <si>
    <t>E-2-11</t>
  </si>
  <si>
    <t>E-2-12</t>
  </si>
  <si>
    <t>F-1-1</t>
  </si>
  <si>
    <t>F-1-2</t>
  </si>
  <si>
    <t>F-1-3</t>
  </si>
  <si>
    <t>F-1-4</t>
  </si>
  <si>
    <t>F-1-5</t>
  </si>
  <si>
    <t>F-1-6</t>
  </si>
  <si>
    <t>F-1-7</t>
  </si>
  <si>
    <t>F-1-8</t>
  </si>
  <si>
    <t>F-1-9</t>
  </si>
  <si>
    <t>F-1-10</t>
  </si>
  <si>
    <t>F-1-11</t>
  </si>
  <si>
    <t>F-1-12</t>
  </si>
  <si>
    <t>F-1-13</t>
  </si>
  <si>
    <t>F-2-1</t>
  </si>
  <si>
    <t>F-2-2</t>
  </si>
  <si>
    <t>F-2-3</t>
  </si>
  <si>
    <t>F-2-4</t>
  </si>
  <si>
    <t>F-2-5</t>
  </si>
  <si>
    <t>F-2-6</t>
  </si>
  <si>
    <t>F-2-7</t>
  </si>
  <si>
    <t>F-2-8</t>
  </si>
  <si>
    <t>F-2-9</t>
  </si>
  <si>
    <t>F-2-10</t>
  </si>
  <si>
    <t>F-2-11</t>
  </si>
  <si>
    <t>F-2-12</t>
  </si>
  <si>
    <t>F-2-13</t>
  </si>
  <si>
    <t>F-2-14</t>
  </si>
  <si>
    <t>F-2-15</t>
  </si>
  <si>
    <t>F-2-16</t>
  </si>
  <si>
    <t>F-2-17</t>
  </si>
  <si>
    <t>F-2-18</t>
  </si>
  <si>
    <t>F-2-19</t>
  </si>
  <si>
    <t>F-2-20</t>
  </si>
  <si>
    <t>F-2-21</t>
  </si>
  <si>
    <t>F-2-22</t>
  </si>
  <si>
    <t>F-2-23</t>
  </si>
  <si>
    <t>F-2-24</t>
  </si>
  <si>
    <t>F-2-25</t>
  </si>
  <si>
    <t>F-2-26</t>
  </si>
  <si>
    <t>F-2-27</t>
  </si>
  <si>
    <t>F-2-28</t>
  </si>
  <si>
    <t>F-2-29</t>
  </si>
  <si>
    <t>F-3-1</t>
  </si>
  <si>
    <t>F-3-2</t>
  </si>
  <si>
    <t>F-3-3</t>
  </si>
  <si>
    <t>F-3-4</t>
  </si>
  <si>
    <t>F-3-5</t>
  </si>
  <si>
    <t>F-3-6</t>
  </si>
  <si>
    <t>F-3-7</t>
  </si>
  <si>
    <t>F-3-8</t>
  </si>
  <si>
    <t>F-3-9</t>
  </si>
  <si>
    <t>F-3-10</t>
  </si>
  <si>
    <t>F-3-11</t>
  </si>
  <si>
    <t>F-3-12</t>
  </si>
  <si>
    <t>F-3-13</t>
  </si>
  <si>
    <t>F-4-1</t>
  </si>
  <si>
    <t>F-4-2</t>
  </si>
  <si>
    <t>F-4-3</t>
  </si>
  <si>
    <t>F-4-4</t>
  </si>
  <si>
    <t>F-4-5</t>
  </si>
  <si>
    <t>F-4-6</t>
  </si>
  <si>
    <t>F-4-7</t>
  </si>
  <si>
    <t>F-4-8</t>
  </si>
  <si>
    <t>F-4-9</t>
  </si>
  <si>
    <t>F-4-10</t>
  </si>
  <si>
    <t>F-4-11</t>
  </si>
  <si>
    <t>F-4-12</t>
  </si>
  <si>
    <t>F-4-13</t>
  </si>
  <si>
    <t>F-4-14</t>
  </si>
  <si>
    <t>F-4-15</t>
  </si>
  <si>
    <t>F-4-16</t>
  </si>
  <si>
    <t>F-4-17</t>
  </si>
  <si>
    <t>F-4-18</t>
  </si>
  <si>
    <t>F-4-19</t>
  </si>
  <si>
    <t>F-5-1</t>
  </si>
  <si>
    <t>F-5-2</t>
  </si>
  <si>
    <t>F-5-3</t>
  </si>
  <si>
    <t>F-5-4</t>
  </si>
  <si>
    <t>F-5-5</t>
  </si>
  <si>
    <t>F-5-6</t>
  </si>
  <si>
    <t>F-5-7</t>
  </si>
  <si>
    <t>F-5-8</t>
  </si>
  <si>
    <t>F-5-9</t>
  </si>
  <si>
    <t>F-5-10</t>
  </si>
  <si>
    <t>F-5-11</t>
  </si>
  <si>
    <t>F-5-12</t>
  </si>
  <si>
    <t>F-5-13</t>
  </si>
  <si>
    <t>F-5-14</t>
  </si>
  <si>
    <t>F-5-15</t>
  </si>
  <si>
    <t>F-5-16</t>
  </si>
  <si>
    <t>F-5-17</t>
  </si>
  <si>
    <t>F-5-18</t>
  </si>
  <si>
    <t>F-5-19</t>
  </si>
  <si>
    <t>F-5-20</t>
  </si>
  <si>
    <t>F-6-1</t>
  </si>
  <si>
    <t>F-6-2</t>
  </si>
  <si>
    <t>F-6-3</t>
  </si>
  <si>
    <t>F-6-4</t>
  </si>
  <si>
    <t>F-6-5</t>
  </si>
  <si>
    <t>F-6-6</t>
  </si>
  <si>
    <t>F-6-7</t>
  </si>
  <si>
    <t>F-6-8</t>
  </si>
  <si>
    <t>F-6-9</t>
  </si>
  <si>
    <t>F-7-1</t>
  </si>
  <si>
    <t>F-7-2</t>
  </si>
  <si>
    <t>F-7-3</t>
  </si>
  <si>
    <t>F-7-4</t>
  </si>
  <si>
    <t>F-8-1</t>
  </si>
  <si>
    <t>F-8-2</t>
  </si>
  <si>
    <t>F-8-3</t>
  </si>
  <si>
    <t>F-8-4</t>
  </si>
  <si>
    <t>F-8-5</t>
  </si>
  <si>
    <t>F-8-6</t>
  </si>
  <si>
    <t>Percentage of Building Types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</si>
</sst>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0"/>
      <color rgb="FF000000"/>
      <name val="Arial"/>
      <scheme val="minor"/>
    </font>
    <font>
      <sz val="10"/>
      <color theme="1"/>
      <name val="Arial"/>
      <scheme val="minor"/>
    </font>
    <font>
      <sz val="10"/>
      <color theme="1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1155CC"/>
      <name val="Arial"/>
    </font>
    <font>
      <u/>
      <sz val="10"/>
      <color rgb="FF0000FF"/>
      <name val="Arial"/>
    </font>
    <font>
      <sz val="10"/>
      <color rgb="FF000000"/>
      <name val="Arial"/>
    </font>
  </fonts>
  <fills count="4">
    <fill>
      <patternFill patternType="none"/>
    </fill>
    <fill>
      <patternFill patternType="gray125"/>
    </fill>
    <fill>
      <patternFill patternType="solid">
        <fgColor rgb="FFFFE599"/>
        <bgColor rgb="FFFFE599"/>
      </patternFill>
    </fill>
    <fill>
      <patternFill patternType="solid">
        <fgColor rgb="FFFFFFFF"/>
        <bgColor rgb="FFFFFFFF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10" fontId="2" fillId="0" borderId="0" xfId="0" applyNumberFormat="1" applyFont="1"/>
    <xf numFmtId="10" fontId="1" fillId="0" borderId="0" xfId="0" applyNumberFormat="1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2" fillId="2" borderId="0" xfId="0" applyFont="1" applyFill="1"/>
    <xf numFmtId="0" fontId="7" fillId="3" borderId="0" xfId="0" applyFont="1" applyFill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16</xdr:row>
      <xdr:rowOff>0</xdr:rowOff>
    </xdr:from>
    <xdr:ext cx="266700" cy="2000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G957"/>
  <sheetViews>
    <sheetView tabSelected="1" workbookViewId="0"/>
  </sheetViews>
  <sheetFormatPr defaultColWidth="12.6328125" defaultRowHeight="15.75" customHeight="1" x14ac:dyDescent="0.25"/>
  <cols>
    <col min="2" max="2" width="23.26953125" customWidth="1"/>
    <col min="3" max="3" width="18" customWidth="1"/>
    <col min="4" max="5" width="34.08984375" customWidth="1"/>
    <col min="6" max="6" width="21.26953125" customWidth="1"/>
    <col min="7" max="7" width="28.26953125" customWidth="1"/>
  </cols>
  <sheetData>
    <row r="1" spans="1:7" ht="12.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7" ht="12.5" x14ac:dyDescent="0.25">
      <c r="A2" s="2" t="s">
        <v>7</v>
      </c>
      <c r="B2" s="2" t="s">
        <v>8</v>
      </c>
      <c r="C2" s="2" t="s">
        <v>9</v>
      </c>
      <c r="D2" s="3" t="e">
        <f ca="1">HYPERLINK("https://drive.google.com/file/d/1qlrSLVmK80dpa3K81oUv3w8xnIUR8ibV/", _xludf.IMAGE("https://lh3.google.com/u/0/d/1qlrSLVmK80dpa3K81oUv3w8xnIUR8ibV"))</f>
        <v>#NAME?</v>
      </c>
      <c r="E2" s="1" t="s">
        <v>8</v>
      </c>
      <c r="F2" s="1">
        <f>COUNTA(B2:B738)</f>
        <v>736</v>
      </c>
      <c r="G2" s="1" t="s">
        <v>8</v>
      </c>
    </row>
    <row r="3" spans="1:7" ht="12.5" x14ac:dyDescent="0.25">
      <c r="A3" s="2" t="s">
        <v>10</v>
      </c>
      <c r="B3" s="2" t="s">
        <v>8</v>
      </c>
      <c r="C3" s="2" t="s">
        <v>9</v>
      </c>
      <c r="D3" s="3" t="e">
        <f ca="1">HYPERLINK("https://drive.google.com/file/d/1o6ZWlrP_V8U_ZAOzqbWVYCFj7iOT7-hH/", _xludf.IMAGE("https://lh3.google.com/u/0/d/1o6ZWlrP_V8U_ZAOzqbWVYCFj7iOT7-hH"))</f>
        <v>#NAME?</v>
      </c>
      <c r="E3" s="1">
        <f>COUNTIF(B:B, "Residential")</f>
        <v>396</v>
      </c>
      <c r="F3" s="1">
        <f>SUM(E3,E5,E7,E9,E11,E13,E15,E17,E19,E21,E23,E25,E27,E29)</f>
        <v>736</v>
      </c>
      <c r="G3" s="4">
        <f>E3/F3</f>
        <v>0.53804347826086951</v>
      </c>
    </row>
    <row r="4" spans="1:7" ht="12.5" x14ac:dyDescent="0.25">
      <c r="A4" s="2" t="s">
        <v>11</v>
      </c>
      <c r="B4" s="2" t="s">
        <v>8</v>
      </c>
      <c r="C4" s="2" t="s">
        <v>9</v>
      </c>
      <c r="D4" s="3" t="e">
        <f ca="1">HYPERLINK("https://drive.google.com/file/d/11A2zpvVBo1dgfwRCKxVK4P7vZaqbz3zG/", _xludf.IMAGE("https://lh3.google.com/u/0/d/11A2zpvVBo1dgfwRCKxVK4P7vZaqbz3zG"))</f>
        <v>#NAME?</v>
      </c>
      <c r="E4" s="1" t="s">
        <v>12</v>
      </c>
      <c r="G4" s="1" t="s">
        <v>12</v>
      </c>
    </row>
    <row r="5" spans="1:7" ht="12.5" x14ac:dyDescent="0.25">
      <c r="A5" s="2" t="s">
        <v>13</v>
      </c>
      <c r="B5" s="2" t="s">
        <v>8</v>
      </c>
      <c r="C5" s="2" t="s">
        <v>9</v>
      </c>
      <c r="D5" s="3" t="e">
        <f ca="1">HYPERLINK("https://drive.google.com/file/d/1HckxSPs2bmobdwqXbxq_UTrvUnuDJIfR/", _xludf.IMAGE("https://lh3.google.com/u/0/d/1HckxSPs2bmobdwqXbxq_UTrvUnuDJIfR"))</f>
        <v>#NAME?</v>
      </c>
      <c r="E5" s="1">
        <f>COUNTIF(B:B,"Business")</f>
        <v>71</v>
      </c>
      <c r="G5" s="5">
        <f>E5/F3</f>
        <v>9.6467391304347824E-2</v>
      </c>
    </row>
    <row r="6" spans="1:7" ht="12.5" x14ac:dyDescent="0.25">
      <c r="A6" s="2" t="s">
        <v>14</v>
      </c>
      <c r="B6" s="2" t="s">
        <v>8</v>
      </c>
      <c r="C6" s="2" t="s">
        <v>9</v>
      </c>
      <c r="D6" s="3" t="e">
        <f ca="1">HYPERLINK("https://drive.google.com/file/d/154cw_T19Nrh5PLVvAvTtVC8Idn4-MFrZ/", _xludf.IMAGE("https://lh3.google.com/u/0/d/154cw_T19Nrh5PLVvAvTtVC8Idn4-MFrZ"))</f>
        <v>#NAME?</v>
      </c>
      <c r="E6" s="1" t="s">
        <v>15</v>
      </c>
      <c r="G6" s="1" t="s">
        <v>15</v>
      </c>
    </row>
    <row r="7" spans="1:7" ht="12.5" x14ac:dyDescent="0.25">
      <c r="A7" s="2" t="s">
        <v>16</v>
      </c>
      <c r="B7" s="2" t="s">
        <v>17</v>
      </c>
      <c r="C7" s="2" t="s">
        <v>9</v>
      </c>
      <c r="D7" s="6" t="e">
        <f ca="1">HYPERLINK("https://drive.google.com/file/d/1IdPZQn5yG0ZByjpDUaUrr-9m9JVhJdKm/", _xludf.IMAGE("https://lh3.google.com/u/0/d/1IdPZQn5yG0ZByjpDUaUrr-9m9JVhJdKm"))</f>
        <v>#NAME?</v>
      </c>
      <c r="E7" s="1">
        <f>COUNTIF(B:B, "Business/Residential")</f>
        <v>31</v>
      </c>
      <c r="G7" s="5">
        <f>E7/F3</f>
        <v>4.2119565217391304E-2</v>
      </c>
    </row>
    <row r="8" spans="1:7" ht="12.5" x14ac:dyDescent="0.25">
      <c r="A8" s="2" t="s">
        <v>18</v>
      </c>
      <c r="B8" s="2" t="s">
        <v>8</v>
      </c>
      <c r="C8" s="2" t="s">
        <v>19</v>
      </c>
      <c r="D8" s="3" t="e">
        <f ca="1">HYPERLINK("https://drive.google.com/file/d/1WYblYYE90kyPeop6gvhI79NbsZ4siMiH/", _xludf.IMAGE("https://lh3.google.com/u/0/d/1WYblYYE90kyPeop6gvhI79NbsZ4siMiH"))</f>
        <v>#NAME?</v>
      </c>
      <c r="E8" s="1" t="s">
        <v>17</v>
      </c>
      <c r="G8" s="1" t="s">
        <v>17</v>
      </c>
    </row>
    <row r="9" spans="1:7" ht="12.5" x14ac:dyDescent="0.25">
      <c r="A9" s="2" t="s">
        <v>20</v>
      </c>
      <c r="B9" s="2" t="s">
        <v>17</v>
      </c>
      <c r="C9" s="2" t="s">
        <v>9</v>
      </c>
      <c r="D9" s="7" t="e">
        <f ca="1">HYPERLINK("https://drive.google.com/file/d/16VbdLyMMvRNkO7WCYEjj_nCLiH9vXV8l/", _xludf.IMAGE("https://lh3.google.com/u/0/d/16VbdLyMMvRNkO7WCYEjj_nCLiH9vXV8l"))</f>
        <v>#NAME?</v>
      </c>
      <c r="E9" s="1">
        <f>COUNTIF(B:B, "Guesthouse")</f>
        <v>74</v>
      </c>
      <c r="G9" s="5">
        <f>E9/F3</f>
        <v>0.10054347826086957</v>
      </c>
    </row>
    <row r="10" spans="1:7" ht="12.5" x14ac:dyDescent="0.25">
      <c r="A10" s="2" t="s">
        <v>21</v>
      </c>
      <c r="B10" s="2" t="s">
        <v>8</v>
      </c>
      <c r="C10" s="2" t="s">
        <v>9</v>
      </c>
      <c r="D10" s="3" t="e">
        <f ca="1">HYPERLINK("https://drive.google.com/file/d/1HEeoLddOIFAtapVb46jSW8x3kl2jdqvr/", _xludf.IMAGE("https://lh3.google.com/u/0/d/1HEeoLddOIFAtapVb46jSW8x3kl2jdqvr"))</f>
        <v>#NAME?</v>
      </c>
      <c r="E10" s="1" t="s">
        <v>22</v>
      </c>
      <c r="G10" s="1" t="s">
        <v>22</v>
      </c>
    </row>
    <row r="11" spans="1:7" ht="12.5" x14ac:dyDescent="0.25">
      <c r="A11" s="2" t="s">
        <v>23</v>
      </c>
      <c r="B11" s="2" t="s">
        <v>17</v>
      </c>
      <c r="C11" s="2" t="s">
        <v>9</v>
      </c>
      <c r="D11" s="6" t="e">
        <f ca="1">HYPERLINK("https://drive.google.com/file/d/1oa6-vSZvzADsqK22MqL1sgfxB-sDaNl1/", _xludf.IMAGE("https://lh3.google.com/u/0/d/1oa6-vSZvzADsqK22MqL1sgfxB-sDaNl1"))</f>
        <v>#NAME?</v>
      </c>
      <c r="E11" s="1">
        <f>COUNTIF(B:B, "Hotel")</f>
        <v>16</v>
      </c>
      <c r="G11" s="5">
        <f>E11/F3</f>
        <v>2.1739130434782608E-2</v>
      </c>
    </row>
    <row r="12" spans="1:7" ht="12.5" x14ac:dyDescent="0.25">
      <c r="A12" s="2" t="s">
        <v>24</v>
      </c>
      <c r="B12" s="2" t="s">
        <v>8</v>
      </c>
      <c r="C12" s="2" t="s">
        <v>9</v>
      </c>
      <c r="D12" s="3" t="e">
        <f ca="1">HYPERLINK("https://drive.google.com/file/d/1OA5qQVsu6fN-uBSEGx-1VcFLW41fb1ee/", _xludf.IMAGE("https://lh3.google.com/u/0/d/1OA5qQVsu6fN-uBSEGx-1VcFLW41fb1ee"))</f>
        <v>#NAME?</v>
      </c>
      <c r="E12" s="1" t="s">
        <v>25</v>
      </c>
      <c r="G12" s="1" t="s">
        <v>25</v>
      </c>
    </row>
    <row r="13" spans="1:7" ht="12.5" x14ac:dyDescent="0.25">
      <c r="A13" s="2" t="s">
        <v>26</v>
      </c>
      <c r="B13" s="2" t="s">
        <v>8</v>
      </c>
      <c r="C13" s="2" t="s">
        <v>9</v>
      </c>
      <c r="D13" s="3" t="e">
        <f ca="1">HYPERLINK("https://drive.google.com/file/d/1aXsvQf4Mv-5PHHS0YwPoctErVfhdue1O/", _xludf.IMAGE("https://lh3.google.com/u/0/d/1aXsvQf4Mv-5PHHS0YwPoctErVfhdue1O"))</f>
        <v>#NAME?</v>
      </c>
      <c r="E13" s="1">
        <f>COUNTIF(B:B, "Empty Lot")</f>
        <v>18</v>
      </c>
      <c r="G13" s="5">
        <f>E13/F3</f>
        <v>2.4456521739130436E-2</v>
      </c>
    </row>
    <row r="14" spans="1:7" ht="12.5" x14ac:dyDescent="0.25">
      <c r="A14" s="2" t="s">
        <v>27</v>
      </c>
      <c r="B14" s="2" t="s">
        <v>12</v>
      </c>
      <c r="C14" s="2" t="s">
        <v>9</v>
      </c>
      <c r="D14" s="3" t="e">
        <f ca="1">HYPERLINK("https://drive.google.com/file/d/1A9BbnuqUHnW3KQXpEXBkxoZ13e74rU2x/", _xludf.IMAGE("https://lh3.google.com/u/0/d/1A9BbnuqUHnW3KQXpEXBkxoZ13e74rU2x"))</f>
        <v>#NAME?</v>
      </c>
      <c r="E14" s="1" t="s">
        <v>28</v>
      </c>
      <c r="G14" s="1" t="s">
        <v>28</v>
      </c>
    </row>
    <row r="15" spans="1:7" ht="12.5" x14ac:dyDescent="0.25">
      <c r="A15" s="2" t="s">
        <v>29</v>
      </c>
      <c r="B15" s="2" t="s">
        <v>30</v>
      </c>
      <c r="C15" s="2" t="s">
        <v>9</v>
      </c>
      <c r="D15" s="6" t="e">
        <f ca="1">HYPERLINK("https://drive.google.com/file/d/1luDRKZik72osQyfodzNJWCecYb0kh83F/", _xludf.IMAGE("https://lh3.google.com/u/0/d/1luDRKZik72osQyfodzNJWCecYb0kh83F"))</f>
        <v>#NAME?</v>
      </c>
      <c r="E15" s="1">
        <f>COUNTIF(B:B, "Parking Lot")</f>
        <v>50</v>
      </c>
      <c r="G15" s="5">
        <f>E15/F3</f>
        <v>6.7934782608695649E-2</v>
      </c>
    </row>
    <row r="16" spans="1:7" ht="12.5" x14ac:dyDescent="0.25">
      <c r="A16" s="2" t="s">
        <v>31</v>
      </c>
      <c r="B16" s="2" t="s">
        <v>8</v>
      </c>
      <c r="C16" s="2" t="s">
        <v>9</v>
      </c>
      <c r="D16" s="3" t="e">
        <f ca="1">HYPERLINK("https://drive.google.com/file/d/106PXOdZRD_K85mKz1fZKwrWNlKV14_Ln/", _xludf.IMAGE("https://lh3.google.com/u/0/d/106PXOdZRD_K85mKz1fZKwrWNlKV14_Ln"))</f>
        <v>#NAME?</v>
      </c>
      <c r="E16" s="1" t="s">
        <v>32</v>
      </c>
      <c r="G16" s="1" t="s">
        <v>32</v>
      </c>
    </row>
    <row r="17" spans="1:7" ht="12.5" x14ac:dyDescent="0.25">
      <c r="A17" s="2" t="s">
        <v>33</v>
      </c>
      <c r="B17" s="2" t="s">
        <v>17</v>
      </c>
      <c r="C17" s="2" t="s">
        <v>9</v>
      </c>
      <c r="D17" s="1"/>
      <c r="E17" s="1">
        <f>COUNTIF(B:B, "Government Building")</f>
        <v>3</v>
      </c>
      <c r="G17" s="5">
        <f>E17/F3</f>
        <v>4.076086956521739E-3</v>
      </c>
    </row>
    <row r="18" spans="1:7" ht="12.5" x14ac:dyDescent="0.25">
      <c r="A18" s="2" t="s">
        <v>34</v>
      </c>
      <c r="B18" s="2" t="s">
        <v>8</v>
      </c>
      <c r="C18" s="2" t="s">
        <v>9</v>
      </c>
      <c r="D18" s="6" t="e">
        <f ca="1">HYPERLINK("https://drive.google.com/file/d/1xlZslHYWVh6u4_qlkhCYZh_l9JQujHru/", _xludf.IMAGE("https://lh3.google.com/u/0/d/1xlZslHYWVh6u4_qlkhCYZh_l9JQujHru"))</f>
        <v>#NAME?</v>
      </c>
      <c r="E18" s="1" t="s">
        <v>35</v>
      </c>
      <c r="G18" s="1" t="s">
        <v>35</v>
      </c>
    </row>
    <row r="19" spans="1:7" ht="12.5" x14ac:dyDescent="0.25">
      <c r="A19" s="2" t="s">
        <v>36</v>
      </c>
      <c r="B19" s="2" t="s">
        <v>8</v>
      </c>
      <c r="C19" s="2" t="s">
        <v>9</v>
      </c>
      <c r="D19" s="6" t="e">
        <f ca="1">HYPERLINK("https://drive.google.com/file/d/1BgpK5GSCaEyVzcl5DkOtYzRoX9tbdXFP/", _xludf.IMAGE("https://lh3.google.com/u/0/d/1BgpK5GSCaEyVzcl5DkOtYzRoX9tbdXFP"))</f>
        <v>#NAME?</v>
      </c>
      <c r="E19" s="1">
        <f>COUNTIF(B:B, "Temple")</f>
        <v>4</v>
      </c>
      <c r="G19" s="5">
        <f>E19/F3</f>
        <v>5.434782608695652E-3</v>
      </c>
    </row>
    <row r="20" spans="1:7" ht="12.5" x14ac:dyDescent="0.25">
      <c r="A20" s="2" t="s">
        <v>37</v>
      </c>
      <c r="B20" s="2" t="s">
        <v>12</v>
      </c>
      <c r="C20" s="2" t="s">
        <v>9</v>
      </c>
      <c r="D20" s="3" t="e">
        <f ca="1">HYPERLINK("https://drive.google.com/file/d/13cERY21-E2yVSstPdaF8kMQapjtmQWqA/", _xludf.IMAGE("https://lh3.google.com/u/0/d/13cERY21-E2yVSstPdaF8kMQapjtmQWqA"))</f>
        <v>#NAME?</v>
      </c>
      <c r="E20" s="1" t="s">
        <v>38</v>
      </c>
      <c r="G20" s="1" t="s">
        <v>38</v>
      </c>
    </row>
    <row r="21" spans="1:7" ht="12.5" x14ac:dyDescent="0.25">
      <c r="A21" s="2" t="s">
        <v>39</v>
      </c>
      <c r="B21" s="2" t="s">
        <v>12</v>
      </c>
      <c r="C21" s="2" t="s">
        <v>9</v>
      </c>
      <c r="D21" s="3" t="e">
        <f ca="1">HYPERLINK("https://drive.google.com/file/d/1ABLHFPrGQ7JuDPNHAEK4e_PY8Ytu2Qhv/", _xludf.IMAGE("https://lh3.google.com/u/0/d/1ABLHFPrGQ7JuDPNHAEK4e_PY8Ytu2Qhv"))</f>
        <v>#NAME?</v>
      </c>
      <c r="E21" s="1">
        <f>COUNTIF(B:B, "Park")</f>
        <v>1</v>
      </c>
      <c r="G21" s="5">
        <f>E21/F3</f>
        <v>1.358695652173913E-3</v>
      </c>
    </row>
    <row r="22" spans="1:7" ht="12.5" x14ac:dyDescent="0.25">
      <c r="A22" s="2" t="s">
        <v>40</v>
      </c>
      <c r="B22" s="2" t="s">
        <v>8</v>
      </c>
      <c r="C22" s="2" t="s">
        <v>19</v>
      </c>
      <c r="D22" s="3" t="e">
        <f ca="1">HYPERLINK("https://drive.google.com/file/d/1SGUqq8VzkmcptDtq8O7pl7eRy4TXOKff/", _xludf.IMAGE("https://lh3.google.com/u/0/d/1SGUqq8VzkmcptDtq8O7pl7eRy4TXOKff"))</f>
        <v>#NAME?</v>
      </c>
      <c r="E22" s="1" t="s">
        <v>41</v>
      </c>
      <c r="G22" s="1" t="s">
        <v>41</v>
      </c>
    </row>
    <row r="23" spans="1:7" ht="12.5" x14ac:dyDescent="0.25">
      <c r="A23" s="2" t="s">
        <v>42</v>
      </c>
      <c r="B23" s="2" t="s">
        <v>8</v>
      </c>
      <c r="C23" s="2" t="s">
        <v>9</v>
      </c>
      <c r="D23" s="3" t="e">
        <f ca="1">HYPERLINK("https://drive.google.com/file/d/1izRl1DmdtEgzPyLSI4cSpIiN7hSMX2bI/", _xludf.IMAGE("https://lh3.google.com/u/0/d/1izRl1DmdtEgzPyLSI4cSpIiN7hSMX2bI"))</f>
        <v>#NAME?</v>
      </c>
      <c r="E23" s="1">
        <f>COUNTIF(B:B, "School")</f>
        <v>1</v>
      </c>
      <c r="G23" s="5">
        <f>E23/F3</f>
        <v>1.358695652173913E-3</v>
      </c>
    </row>
    <row r="24" spans="1:7" ht="12.5" x14ac:dyDescent="0.25">
      <c r="A24" s="2" t="s">
        <v>43</v>
      </c>
      <c r="B24" s="2" t="s">
        <v>8</v>
      </c>
      <c r="C24" s="2" t="s">
        <v>9</v>
      </c>
      <c r="D24" s="3" t="e">
        <f ca="1">HYPERLINK("https://drive.google.com/file/d/11nKkFScT2XEskKzs6CaGROxECNq1acPy/", _xludf.IMAGE("https://lh3.google.com/u/0/d/11nKkFScT2XEskKzs6CaGROxECNq1acPy"))</f>
        <v>#NAME?</v>
      </c>
      <c r="E24" s="1" t="s">
        <v>44</v>
      </c>
      <c r="G24" s="1" t="s">
        <v>44</v>
      </c>
    </row>
    <row r="25" spans="1:7" ht="12.5" x14ac:dyDescent="0.25">
      <c r="A25" s="2" t="s">
        <v>45</v>
      </c>
      <c r="B25" s="2" t="s">
        <v>8</v>
      </c>
      <c r="C25" s="2" t="s">
        <v>9</v>
      </c>
      <c r="D25" s="3" t="e">
        <f ca="1">HYPERLINK("https://drive.google.com/file/d/11L9Iv6fdaROBSxXJ84LJvx_V15DGUvzw/", _xludf.IMAGE("https://lh3.google.com/u/0/d/11L9Iv6fdaROBSxXJ84LJvx_V15DGUvzw"))</f>
        <v>#NAME?</v>
      </c>
      <c r="E25" s="1">
        <f>COUNTIF(B:B, "Museum")</f>
        <v>2</v>
      </c>
      <c r="G25" s="5">
        <f>E25/F3</f>
        <v>2.717391304347826E-3</v>
      </c>
    </row>
    <row r="26" spans="1:7" ht="12.5" x14ac:dyDescent="0.25">
      <c r="A26" s="2" t="s">
        <v>46</v>
      </c>
      <c r="B26" s="2" t="s">
        <v>8</v>
      </c>
      <c r="C26" s="2" t="s">
        <v>9</v>
      </c>
      <c r="D26" s="3" t="e">
        <f ca="1">HYPERLINK("https://drive.google.com/file/d/1ueo_DmIs-GBK-pznZf1Q-p-_VhCJbBBy/", _xludf.IMAGE("https://lh3.google.com/u/0/d/1ueo_DmIs-GBK-pznZf1Q-p-_VhCJbBBy"))</f>
        <v>#NAME?</v>
      </c>
      <c r="E26" s="1" t="s">
        <v>30</v>
      </c>
      <c r="G26" s="1" t="s">
        <v>30</v>
      </c>
    </row>
    <row r="27" spans="1:7" ht="12.5" x14ac:dyDescent="0.25">
      <c r="A27" s="2" t="s">
        <v>47</v>
      </c>
      <c r="B27" s="2" t="s">
        <v>8</v>
      </c>
      <c r="C27" s="2" t="s">
        <v>9</v>
      </c>
      <c r="D27" s="3" t="e">
        <f ca="1">HYPERLINK("https://drive.google.com/file/d/1V1jnE5n1r_zUzM6eAivvv4ckjeG7gxxU/", _xludf.IMAGE("https://lh3.google.com/u/0/d/1V1jnE5n1r_zUzM6eAivvv4ckjeG7gxxU"))</f>
        <v>#NAME?</v>
      </c>
      <c r="E27" s="1">
        <f>COUNTIF(B:B, "Abandoned")</f>
        <v>69</v>
      </c>
      <c r="G27" s="5">
        <f>E27/F3</f>
        <v>9.375E-2</v>
      </c>
    </row>
    <row r="28" spans="1:7" ht="12.5" x14ac:dyDescent="0.25">
      <c r="A28" s="2" t="s">
        <v>48</v>
      </c>
      <c r="B28" s="2" t="s">
        <v>22</v>
      </c>
      <c r="C28" s="2" t="s">
        <v>9</v>
      </c>
      <c r="D28" s="3" t="e">
        <f ca="1">HYPERLINK("https://drive.google.com/file/d/1B4wImtDLiXSs0SaQGgvWDz5N7vsMMMDF/", _xludf.IMAGE("https://lh3.google.com/u/0/d/1B4wImtDLiXSs0SaQGgvWDz5N7vsMMMDF"))</f>
        <v>#NAME?</v>
      </c>
    </row>
    <row r="29" spans="1:7" ht="12.5" x14ac:dyDescent="0.25">
      <c r="A29" s="2" t="s">
        <v>49</v>
      </c>
      <c r="B29" s="2" t="s">
        <v>12</v>
      </c>
      <c r="C29" s="2" t="s">
        <v>9</v>
      </c>
      <c r="D29" s="6" t="e">
        <f ca="1">HYPERLINK("https://drive.google.com/file/d/1G6jN4EusWpkrA3gT_gg4NnQ0RHIYoINW/", _xludf.IMAGE("https://lh3.google.com/u/0/d/1G6jN4EusWpkrA3gT_gg4NnQ0RHIYoINW"))</f>
        <v>#NAME?</v>
      </c>
    </row>
    <row r="30" spans="1:7" ht="12.5" x14ac:dyDescent="0.25">
      <c r="A30" s="2" t="s">
        <v>50</v>
      </c>
      <c r="B30" s="2" t="s">
        <v>30</v>
      </c>
      <c r="C30" s="2" t="s">
        <v>9</v>
      </c>
      <c r="D30" s="2"/>
    </row>
    <row r="31" spans="1:7" ht="12.5" x14ac:dyDescent="0.25">
      <c r="A31" s="2" t="s">
        <v>51</v>
      </c>
      <c r="B31" s="2" t="s">
        <v>8</v>
      </c>
      <c r="C31" s="2" t="s">
        <v>9</v>
      </c>
      <c r="D31" s="2"/>
    </row>
    <row r="32" spans="1:7" ht="12.5" x14ac:dyDescent="0.25">
      <c r="A32" s="2" t="s">
        <v>52</v>
      </c>
      <c r="B32" s="2" t="s">
        <v>30</v>
      </c>
      <c r="C32" s="2" t="s">
        <v>9</v>
      </c>
      <c r="D32" s="2"/>
    </row>
    <row r="33" spans="1:5" ht="12.5" x14ac:dyDescent="0.25">
      <c r="A33" s="2" t="s">
        <v>53</v>
      </c>
      <c r="B33" s="2" t="s">
        <v>30</v>
      </c>
      <c r="C33" s="2" t="s">
        <v>9</v>
      </c>
      <c r="D33" s="2"/>
    </row>
    <row r="34" spans="1:5" ht="12.5" x14ac:dyDescent="0.25">
      <c r="A34" s="2" t="s">
        <v>54</v>
      </c>
      <c r="B34" s="2" t="s">
        <v>30</v>
      </c>
      <c r="C34" s="2" t="s">
        <v>9</v>
      </c>
      <c r="D34" s="2"/>
      <c r="E34" s="2"/>
    </row>
    <row r="35" spans="1:5" ht="12.5" x14ac:dyDescent="0.25">
      <c r="A35" s="2" t="s">
        <v>55</v>
      </c>
      <c r="B35" s="2" t="s">
        <v>8</v>
      </c>
      <c r="C35" s="2" t="s">
        <v>9</v>
      </c>
      <c r="D35" s="2"/>
    </row>
    <row r="36" spans="1:5" ht="12.5" x14ac:dyDescent="0.25">
      <c r="A36" s="2" t="s">
        <v>56</v>
      </c>
      <c r="B36" s="2" t="s">
        <v>8</v>
      </c>
      <c r="C36" s="2" t="s">
        <v>9</v>
      </c>
      <c r="D36" s="2"/>
      <c r="E36" s="2"/>
    </row>
    <row r="37" spans="1:5" ht="12.5" x14ac:dyDescent="0.25">
      <c r="A37" s="2" t="s">
        <v>57</v>
      </c>
      <c r="B37" s="2" t="s">
        <v>8</v>
      </c>
      <c r="C37" s="2" t="s">
        <v>9</v>
      </c>
      <c r="D37" s="2"/>
    </row>
    <row r="38" spans="1:5" ht="12.5" x14ac:dyDescent="0.25">
      <c r="A38" s="2" t="s">
        <v>58</v>
      </c>
      <c r="B38" s="2" t="s">
        <v>8</v>
      </c>
      <c r="C38" s="2" t="s">
        <v>9</v>
      </c>
      <c r="D38" s="2"/>
      <c r="E38" s="2"/>
    </row>
    <row r="39" spans="1:5" ht="12.5" x14ac:dyDescent="0.25">
      <c r="A39" s="2" t="s">
        <v>59</v>
      </c>
      <c r="B39" s="2" t="s">
        <v>8</v>
      </c>
      <c r="C39" s="2" t="s">
        <v>9</v>
      </c>
      <c r="D39" s="2"/>
      <c r="E39" s="2"/>
    </row>
    <row r="40" spans="1:5" ht="12.5" x14ac:dyDescent="0.25">
      <c r="A40" s="2" t="s">
        <v>60</v>
      </c>
      <c r="B40" s="2" t="s">
        <v>8</v>
      </c>
      <c r="C40" s="2" t="s">
        <v>9</v>
      </c>
      <c r="D40" s="2"/>
    </row>
    <row r="41" spans="1:5" ht="12.5" x14ac:dyDescent="0.25">
      <c r="A41" s="2" t="s">
        <v>61</v>
      </c>
      <c r="B41" s="2" t="s">
        <v>8</v>
      </c>
      <c r="C41" s="2" t="s">
        <v>9</v>
      </c>
      <c r="D41" s="2"/>
      <c r="E41" s="2"/>
    </row>
    <row r="42" spans="1:5" ht="12.5" x14ac:dyDescent="0.25">
      <c r="A42" s="2" t="s">
        <v>62</v>
      </c>
      <c r="B42" s="2" t="s">
        <v>25</v>
      </c>
      <c r="C42" s="2" t="s">
        <v>19</v>
      </c>
      <c r="D42" s="7" t="e">
        <f ca="1">HYPERLINK("https://drive.google.com/file/d/1B81LcuZwOHc6PwnGfrrb9QkscDD91IKN/", _xludf.IMAGE("https://lh3.google.com/u/0/d/1B81LcuZwOHc6PwnGfrrb9QkscDD91IKN"))</f>
        <v>#NAME?</v>
      </c>
    </row>
    <row r="43" spans="1:5" ht="12.5" x14ac:dyDescent="0.25">
      <c r="A43" s="2" t="s">
        <v>63</v>
      </c>
      <c r="B43" s="2" t="s">
        <v>15</v>
      </c>
      <c r="C43" s="2" t="s">
        <v>9</v>
      </c>
      <c r="D43" s="6" t="e">
        <f ca="1">HYPERLINK("https://drive.google.com/file/d/1qt0HAIYIJ0Jw8INbIarMmvlKEBhDvEo1/", _xludf.IMAGE("https://lh3.google.com/u/0/d/1qt0HAIYIJ0Jw8INbIarMmvlKEBhDvEo1"))</f>
        <v>#NAME?</v>
      </c>
    </row>
    <row r="44" spans="1:5" ht="12.5" x14ac:dyDescent="0.25">
      <c r="A44" s="2" t="s">
        <v>64</v>
      </c>
      <c r="B44" s="2" t="s">
        <v>8</v>
      </c>
      <c r="C44" s="2" t="s">
        <v>9</v>
      </c>
      <c r="D44" s="6" t="e">
        <f ca="1">HYPERLINK("https://drive.google.com/file/d/12gEDNlRQEYdM3fMU4NldJn3C8wIHi50L/", _xludf.IMAGE("https://lh3.google.com/u/0/d/12gEDNlRQEYdM3fMU4NldJn3C8wIHi50L"))</f>
        <v>#NAME?</v>
      </c>
      <c r="E44" s="2"/>
    </row>
    <row r="45" spans="1:5" ht="12.5" x14ac:dyDescent="0.25">
      <c r="A45" s="2" t="s">
        <v>65</v>
      </c>
      <c r="B45" s="2" t="s">
        <v>8</v>
      </c>
      <c r="C45" s="2" t="s">
        <v>9</v>
      </c>
      <c r="D45" s="6" t="e">
        <f ca="1">HYPERLINK("https://drive.google.com/file/d/1Va-811waYJwR3iBY58vBHvBErFWJTWQJ/", _xludf.IMAGE("https://lh3.google.com/u/0/d/1Va-811waYJwR3iBY58vBHvBErFWJTWQJ"))</f>
        <v>#NAME?</v>
      </c>
    </row>
    <row r="46" spans="1:5" ht="12.5" x14ac:dyDescent="0.25">
      <c r="A46" s="2" t="s">
        <v>66</v>
      </c>
      <c r="B46" s="2" t="s">
        <v>8</v>
      </c>
      <c r="C46" s="2" t="s">
        <v>9</v>
      </c>
      <c r="D46" s="6" t="e">
        <f ca="1">HYPERLINK("https://drive.google.com/file/d/1kAvVkSvr5_otKUrWjHcduHC9zaixBDZd/", _xludf.IMAGE("https://lh3.google.com/u/0/d/1kAvVkSvr5_otKUrWjHcduHC9zaixBDZd"))</f>
        <v>#NAME?</v>
      </c>
    </row>
    <row r="47" spans="1:5" ht="12.5" x14ac:dyDescent="0.25">
      <c r="A47" s="2" t="s">
        <v>67</v>
      </c>
      <c r="B47" s="2" t="s">
        <v>30</v>
      </c>
      <c r="C47" s="2" t="s">
        <v>9</v>
      </c>
      <c r="D47" s="6" t="e">
        <f ca="1">HYPERLINK("https://drive.google.com/file/d/1cc2SbA-NjM9ydVMxCBxRWypQwK9MO2hd/", _xludf.IMAGE("https://lh3.google.com/u/0/d/1cc2SbA-NjM9ydVMxCBxRWypQwK9MO2hd"))</f>
        <v>#NAME?</v>
      </c>
      <c r="E47" s="2"/>
    </row>
    <row r="48" spans="1:5" ht="12.5" x14ac:dyDescent="0.25">
      <c r="A48" s="2" t="s">
        <v>68</v>
      </c>
      <c r="B48" s="2" t="s">
        <v>8</v>
      </c>
      <c r="C48" s="2" t="s">
        <v>9</v>
      </c>
      <c r="D48" s="6" t="e">
        <f ca="1">HYPERLINK("https://drive.google.com/file/d/1IurEC8DvaXhZKikPXqRCY1SxqocAoV8_/", _xludf.IMAGE("https://lh3.google.com/u/0/d/1IurEC8DvaXhZKikPXqRCY1SxqocAoV8_"))</f>
        <v>#NAME?</v>
      </c>
      <c r="E48" s="2"/>
    </row>
    <row r="49" spans="1:5" ht="12.5" x14ac:dyDescent="0.25">
      <c r="A49" s="2" t="s">
        <v>69</v>
      </c>
      <c r="B49" s="2" t="s">
        <v>30</v>
      </c>
      <c r="C49" s="2" t="s">
        <v>9</v>
      </c>
      <c r="D49" s="6" t="e">
        <f ca="1">HYPERLINK("https://drive.google.com/file/d/1PAO_WF6UnjInGjqtZulzNn7EYxahrQU9/", _xludf.IMAGE("https://lh3.google.com/u/0/d/1PAO_WF6UnjInGjqtZulzNn7EYxahrQU9"))</f>
        <v>#NAME?</v>
      </c>
      <c r="E49" s="2"/>
    </row>
    <row r="50" spans="1:5" ht="12.5" x14ac:dyDescent="0.25">
      <c r="A50" s="2" t="s">
        <v>70</v>
      </c>
      <c r="B50" s="2" t="s">
        <v>8</v>
      </c>
      <c r="C50" s="2" t="s">
        <v>9</v>
      </c>
      <c r="D50" s="6" t="e">
        <f ca="1">HYPERLINK("https://drive.google.com/file/d/1XCuB4VM7dLfWsp9keU90aVJq74yAsoya/", _xludf.IMAGE("https://lh3.google.com/u/0/d/1XCuB4VM7dLfWsp9keU90aVJq74yAsoya"))</f>
        <v>#NAME?</v>
      </c>
      <c r="E50" s="2"/>
    </row>
    <row r="51" spans="1:5" ht="12.5" x14ac:dyDescent="0.25">
      <c r="A51" s="2" t="s">
        <v>71</v>
      </c>
      <c r="B51" s="2" t="s">
        <v>17</v>
      </c>
      <c r="C51" s="2" t="s">
        <v>9</v>
      </c>
      <c r="D51" s="6" t="e">
        <f ca="1">HYPERLINK("https://drive.google.com/file/d/1zm6jNXO5M9sAMuyRhYhbHPTMH8WZRWd-/", _xludf.IMAGE("https://lh3.google.com/u/0/d/1zm6jNXO5M9sAMuyRhYhbHPTMH8WZRWd-"))</f>
        <v>#NAME?</v>
      </c>
    </row>
    <row r="52" spans="1:5" ht="12.5" x14ac:dyDescent="0.25">
      <c r="A52" s="2" t="s">
        <v>72</v>
      </c>
      <c r="B52" s="2" t="s">
        <v>17</v>
      </c>
      <c r="C52" s="2" t="s">
        <v>9</v>
      </c>
      <c r="D52" s="6" t="e">
        <f ca="1">HYPERLINK("https://drive.google.com/file/d/1w1ttkKFYRbcD0L55Ta17bT5GhyO3UQaS/", _xludf.IMAGE("https://lh3.google.com/u/0/d/1w1ttkKFYRbcD0L55Ta17bT5GhyO3UQaS"))</f>
        <v>#NAME?</v>
      </c>
    </row>
    <row r="53" spans="1:5" ht="12.5" x14ac:dyDescent="0.25">
      <c r="A53" s="2" t="s">
        <v>73</v>
      </c>
      <c r="B53" s="2" t="s">
        <v>8</v>
      </c>
      <c r="C53" s="2" t="s">
        <v>9</v>
      </c>
      <c r="D53" s="6" t="e">
        <f ca="1">HYPERLINK("https://drive.google.com/file/d/1htvUMAS0S1ntWARoSIibb-rEfP-qyIr5/", _xludf.IMAGE("https://lh3.google.com/u/0/d/1htvUMAS0S1ntWARoSIibb-rEfP-qyIr5"))</f>
        <v>#NAME?</v>
      </c>
    </row>
    <row r="54" spans="1:5" ht="12.5" x14ac:dyDescent="0.25">
      <c r="A54" s="2" t="s">
        <v>74</v>
      </c>
      <c r="B54" s="2" t="s">
        <v>8</v>
      </c>
      <c r="C54" s="2" t="s">
        <v>9</v>
      </c>
      <c r="D54" s="6" t="e">
        <f ca="1">HYPERLINK("https://drive.google.com/file/d/1XnH2SZ8z8cLlge54hILkqAHxazSENsEI/", _xludf.IMAGE("https://lh3.google.com/u/0/d/1XnH2SZ8z8cLlge54hILkqAHxazSENsEI"))</f>
        <v>#NAME?</v>
      </c>
    </row>
    <row r="55" spans="1:5" ht="12.5" x14ac:dyDescent="0.25">
      <c r="A55" s="2" t="s">
        <v>75</v>
      </c>
      <c r="B55" s="2" t="s">
        <v>8</v>
      </c>
      <c r="C55" s="2" t="s">
        <v>9</v>
      </c>
      <c r="D55" s="6" t="e">
        <f ca="1">HYPERLINK("https://drive.google.com/file/d/1DNzxSxHnnz9L4xjrPV5luJDcarkKFuNo/", _xludf.IMAGE("https://lh3.google.com/u/0/d/1DNzxSxHnnz9L4xjrPV5luJDcarkKFuNo"))</f>
        <v>#NAME?</v>
      </c>
    </row>
    <row r="56" spans="1:5" ht="12.5" x14ac:dyDescent="0.25">
      <c r="A56" s="2" t="s">
        <v>76</v>
      </c>
      <c r="B56" s="2" t="s">
        <v>8</v>
      </c>
      <c r="C56" s="2" t="s">
        <v>9</v>
      </c>
      <c r="D56" s="6" t="e">
        <f ca="1">HYPERLINK("https://drive.google.com/file/d/1eJGRxkEuMmAbj634CjNRGhu-7Sm-qmiw/", _xludf.IMAGE("https://lh3.google.com/u/0/d/1eJGRxkEuMmAbj634CjNRGhu-7Sm-qmiw"))</f>
        <v>#NAME?</v>
      </c>
    </row>
    <row r="57" spans="1:5" ht="12.5" x14ac:dyDescent="0.25">
      <c r="A57" s="2" t="s">
        <v>77</v>
      </c>
      <c r="B57" s="2" t="s">
        <v>8</v>
      </c>
      <c r="C57" s="2" t="s">
        <v>9</v>
      </c>
      <c r="D57" s="6" t="e">
        <f ca="1">HYPERLINK("https://drive.google.com/file/d/1aJe7x2XygxVNxWDmBfwceAh4vOwdgM8G/", _xludf.IMAGE("https://lh3.google.com/u/0/d/1aJe7x2XygxVNxWDmBfwceAh4vOwdgM8G"))</f>
        <v>#NAME?</v>
      </c>
    </row>
    <row r="58" spans="1:5" ht="12.5" x14ac:dyDescent="0.25">
      <c r="A58" s="2" t="s">
        <v>78</v>
      </c>
      <c r="B58" s="2" t="s">
        <v>8</v>
      </c>
      <c r="C58" s="2" t="s">
        <v>19</v>
      </c>
      <c r="D58" s="2"/>
    </row>
    <row r="59" spans="1:5" ht="12.5" x14ac:dyDescent="0.25">
      <c r="A59" s="2" t="s">
        <v>79</v>
      </c>
      <c r="B59" s="2" t="s">
        <v>8</v>
      </c>
      <c r="C59" s="2" t="s">
        <v>9</v>
      </c>
      <c r="D59" s="6" t="e">
        <f ca="1">HYPERLINK("https://drive.google.com/file/d/1qeKAMDD9Hc4nDwKKJTS_AImUBDRr7hr1/", _xludf.IMAGE("https://lh3.google.com/u/0/d/1qeKAMDD9Hc4nDwKKJTS_AImUBDRr7hr1"))</f>
        <v>#NAME?</v>
      </c>
    </row>
    <row r="60" spans="1:5" ht="12.5" x14ac:dyDescent="0.25">
      <c r="A60" s="2" t="s">
        <v>80</v>
      </c>
      <c r="B60" s="2" t="s">
        <v>8</v>
      </c>
      <c r="C60" s="2" t="s">
        <v>9</v>
      </c>
      <c r="D60" s="6" t="e">
        <f ca="1">HYPERLINK("https://drive.google.com/file/d/1D3F5pB7HVKNb31WiH1B_SGS8ObuPXgDs/", _xludf.IMAGE("https://lh3.google.com/u/0/d/1D3F5pB7HVKNb31WiH1B_SGS8ObuPXgDs"))</f>
        <v>#NAME?</v>
      </c>
    </row>
    <row r="61" spans="1:5" ht="15.75" customHeight="1" x14ac:dyDescent="0.25">
      <c r="A61" s="2" t="s">
        <v>81</v>
      </c>
      <c r="B61" s="2" t="s">
        <v>30</v>
      </c>
      <c r="C61" s="2" t="s">
        <v>9</v>
      </c>
      <c r="D61" s="6" t="e">
        <f ca="1">HYPERLINK("https://drive.google.com/file/d/1YQA88P60fSD1Xj743nJi237NkNrBi9SZ/", _xludf.IMAGE("https://lh3.google.com/u/0/d/1YQA88P60fSD1Xj743nJi237NkNrBi9SZ"))</f>
        <v>#NAME?</v>
      </c>
    </row>
    <row r="62" spans="1:5" ht="15.75" customHeight="1" x14ac:dyDescent="0.25">
      <c r="A62" s="2" t="s">
        <v>82</v>
      </c>
      <c r="B62" s="2" t="s">
        <v>8</v>
      </c>
      <c r="C62" s="2" t="s">
        <v>9</v>
      </c>
      <c r="D62" s="6" t="e">
        <f ca="1">HYPERLINK("https://drive.google.com/file/d/1HHxUJCZTF5tv0QXkdzGPCMrPFa8omWKn/", _xludf.IMAGE("https://lh3.google.com/u/0/d/1HHxUJCZTF5tv0QXkdzGPCMrPFa8omWKn"))</f>
        <v>#NAME?</v>
      </c>
    </row>
    <row r="63" spans="1:5" ht="12.5" x14ac:dyDescent="0.25">
      <c r="A63" s="2" t="s">
        <v>83</v>
      </c>
      <c r="B63" s="2" t="s">
        <v>8</v>
      </c>
      <c r="C63" s="2" t="s">
        <v>9</v>
      </c>
      <c r="D63" s="6" t="e">
        <f ca="1">HYPERLINK("https://drive.google.com/file/d/1s9XIZvJXBXEY8c1zMOO3ULYbh58RZKhv/", _xludf.IMAGE("https://lh3.google.com/u/0/d/1s9XIZvJXBXEY8c1zMOO3ULYbh58RZKhv"))</f>
        <v>#NAME?</v>
      </c>
    </row>
    <row r="64" spans="1:5" ht="12.5" x14ac:dyDescent="0.25">
      <c r="A64" s="2" t="s">
        <v>84</v>
      </c>
      <c r="B64" s="2" t="s">
        <v>8</v>
      </c>
      <c r="C64" s="2" t="s">
        <v>9</v>
      </c>
      <c r="D64" s="6" t="e">
        <f ca="1">HYPERLINK("https://drive.google.com/file/d/1yS3cSJhTD8_2YUSRPJ2pABRs4G9PPLCL/", _xludf.IMAGE("https://lh3.google.com/u/0/d/1yS3cSJhTD8_2YUSRPJ2pABRs4G9PPLCL"))</f>
        <v>#NAME?</v>
      </c>
    </row>
    <row r="65" spans="1:4" ht="12.5" x14ac:dyDescent="0.25">
      <c r="A65" s="2" t="s">
        <v>85</v>
      </c>
      <c r="B65" s="2" t="s">
        <v>8</v>
      </c>
      <c r="C65" s="2" t="s">
        <v>9</v>
      </c>
      <c r="D65" s="6" t="e">
        <f ca="1">HYPERLINK("https://drive.google.com/file/d/1HwEb8gYMrd69YAHKNFWHDJlYVD-inlII/", _xludf.IMAGE("https://lh3.google.com/u/0/d/1HwEb8gYMrd69YAHKNFWHDJlYVD-inlII"))</f>
        <v>#NAME?</v>
      </c>
    </row>
    <row r="66" spans="1:4" ht="12.5" x14ac:dyDescent="0.25">
      <c r="A66" s="2" t="s">
        <v>86</v>
      </c>
      <c r="B66" s="2" t="s">
        <v>8</v>
      </c>
      <c r="C66" s="2" t="s">
        <v>9</v>
      </c>
      <c r="D66" s="8" t="e">
        <f ca="1">HYPERLINK("https://drive.google.com/file/d/1S9d_ofVC80aoDwLwdzzSYicyK7gC6Qqk/", _xludf.IMAGE("https://lh3.google.com/u/0/d/1S9d_ofVC80aoDwLwdzzSYicyK7gC6Qqk"))</f>
        <v>#NAME?</v>
      </c>
    </row>
    <row r="67" spans="1:4" ht="12.5" x14ac:dyDescent="0.25">
      <c r="A67" s="2" t="s">
        <v>87</v>
      </c>
      <c r="B67" s="2" t="s">
        <v>8</v>
      </c>
      <c r="C67" s="2" t="s">
        <v>9</v>
      </c>
      <c r="D67" s="8" t="e">
        <f ca="1">HYPERLINK("https://drive.google.com/file/d/1faazDI9FUdFc6lQVhTGXJ_2e62CrpK84/", _xludf.IMAGE("https://lh3.google.com/u/0/d/1faazDI9FUdFc6lQVhTGXJ_2e62CrpK84"))</f>
        <v>#NAME?</v>
      </c>
    </row>
    <row r="68" spans="1:4" ht="12.5" x14ac:dyDescent="0.25">
      <c r="A68" s="2" t="s">
        <v>88</v>
      </c>
      <c r="B68" s="2" t="s">
        <v>8</v>
      </c>
      <c r="C68" s="2" t="s">
        <v>9</v>
      </c>
      <c r="D68" s="8" t="e">
        <f ca="1">HYPERLINK("https://drive.google.com/file/d/1F7qR29rVhifZuASTefWwpIqOnROE18f_/", _xludf.IMAGE("https://lh3.google.com/u/0/d/1F7qR29rVhifZuASTefWwpIqOnROE18f_"))</f>
        <v>#NAME?</v>
      </c>
    </row>
    <row r="69" spans="1:4" ht="12.5" x14ac:dyDescent="0.25">
      <c r="A69" s="2" t="s">
        <v>89</v>
      </c>
      <c r="B69" s="2" t="s">
        <v>8</v>
      </c>
      <c r="C69" s="2" t="s">
        <v>9</v>
      </c>
      <c r="D69" s="8" t="e">
        <f ca="1">HYPERLINK("https://drive.google.com/file/d/1uOXr70oergpsFtkMVBUx81IocNyHqWtc/", _xludf.IMAGE("https://lh3.google.com/u/0/d/1uOXr70oergpsFtkMVBUx81IocNyHqWtc"))</f>
        <v>#NAME?</v>
      </c>
    </row>
    <row r="70" spans="1:4" ht="12.5" x14ac:dyDescent="0.25">
      <c r="A70" s="2" t="s">
        <v>90</v>
      </c>
      <c r="B70" s="2" t="s">
        <v>8</v>
      </c>
      <c r="C70" s="2" t="s">
        <v>9</v>
      </c>
      <c r="D70" s="8" t="e">
        <f ca="1">HYPERLINK("https://drive.google.com/file/d/1zJwgaxMBn0X_BnbuGMO7isJHEeaGy7Z4/", _xludf.IMAGE("https://lh3.google.com/u/0/d/1zJwgaxMBn0X_BnbuGMO7isJHEeaGy7Z4"))</f>
        <v>#NAME?</v>
      </c>
    </row>
    <row r="71" spans="1:4" ht="12.5" x14ac:dyDescent="0.25">
      <c r="A71" s="2" t="s">
        <v>91</v>
      </c>
      <c r="B71" s="2" t="s">
        <v>8</v>
      </c>
      <c r="C71" s="2" t="s">
        <v>9</v>
      </c>
      <c r="D71" s="8" t="e">
        <f ca="1">HYPERLINK("https://drive.google.com/file/d/1o_hUNTg0YKoSxOWws5Qk-76zc9OPkNZN/", _xludf.IMAGE("https://lh3.google.com/u/0/d/1o_hUNTg0YKoSxOWws5Qk-76zc9OPkNZN"))</f>
        <v>#NAME?</v>
      </c>
    </row>
    <row r="72" spans="1:4" ht="12.5" x14ac:dyDescent="0.25">
      <c r="A72" s="2" t="s">
        <v>92</v>
      </c>
      <c r="B72" s="2" t="s">
        <v>15</v>
      </c>
      <c r="C72" s="2" t="s">
        <v>9</v>
      </c>
      <c r="D72" s="8" t="e">
        <f ca="1">HYPERLINK("https://drive.google.com/file/d/1EWQXuKmB6HqwH_A9e0zlyw3ssFcyxogh/", _xludf.IMAGE("https://lh3.google.com/u/0/d/1EWQXuKmB6HqwH_A9e0zlyw3ssFcyxogh"))</f>
        <v>#NAME?</v>
      </c>
    </row>
    <row r="73" spans="1:4" ht="12.5" x14ac:dyDescent="0.25">
      <c r="A73" s="2" t="s">
        <v>93</v>
      </c>
      <c r="B73" s="2" t="s">
        <v>17</v>
      </c>
      <c r="C73" s="2" t="s">
        <v>9</v>
      </c>
      <c r="D73" s="8" t="e">
        <f ca="1">HYPERLINK("https://drive.google.com/file/d/1pBXCdT4q4nf3K0NJjhC5DFma-u9dgQ0I/", _xludf.IMAGE("https://lh3.google.com/u/0/d/1pBXCdT4q4nf3K0NJjhC5DFma-u9dgQ0I"))</f>
        <v>#NAME?</v>
      </c>
    </row>
    <row r="74" spans="1:4" ht="12.5" x14ac:dyDescent="0.25">
      <c r="A74" s="2" t="s">
        <v>94</v>
      </c>
      <c r="B74" s="2" t="s">
        <v>12</v>
      </c>
      <c r="C74" s="2" t="s">
        <v>9</v>
      </c>
      <c r="D74" s="8" t="e">
        <f ca="1">HYPERLINK("https://drive.google.com/file/d/1lUArJJy6eI4zIpzUBbKY8t2i2myuC6K4/", _xludf.IMAGE("https://lh3.google.com/u/0/d/1lUArJJy6eI4zIpzUBbKY8t2i2myuC6K4"))</f>
        <v>#NAME?</v>
      </c>
    </row>
    <row r="75" spans="1:4" ht="12.5" x14ac:dyDescent="0.25">
      <c r="A75" s="2" t="s">
        <v>95</v>
      </c>
      <c r="B75" s="2" t="s">
        <v>17</v>
      </c>
      <c r="C75" s="2" t="s">
        <v>9</v>
      </c>
      <c r="D75" s="8" t="e">
        <f ca="1">HYPERLINK("https://drive.google.com/file/d/131VShVE9Aw4iESuqoZg-GWtZ9BtnbO9e/", _xludf.IMAGE("https://lh3.google.com/u/0/d/131VShVE9Aw4iESuqoZg-GWtZ9BtnbO9e"))</f>
        <v>#NAME?</v>
      </c>
    </row>
    <row r="76" spans="1:4" ht="12.5" x14ac:dyDescent="0.25">
      <c r="A76" s="2" t="s">
        <v>96</v>
      </c>
      <c r="B76" s="2" t="s">
        <v>12</v>
      </c>
      <c r="C76" s="2" t="s">
        <v>9</v>
      </c>
      <c r="D76" s="8" t="e">
        <f ca="1">HYPERLINK("https://drive.google.com/file/d/1JkFgBO8MPsNQoz4l87aJ1w8_tUomb7fA/", _xludf.IMAGE("https://lh3.google.com/u/0/d/1JkFgBO8MPsNQoz4l87aJ1w8_tUomb7fA"))</f>
        <v>#NAME?</v>
      </c>
    </row>
    <row r="77" spans="1:4" ht="12.5" x14ac:dyDescent="0.25">
      <c r="A77" s="2" t="s">
        <v>97</v>
      </c>
      <c r="B77" s="2" t="s">
        <v>12</v>
      </c>
      <c r="C77" s="2" t="s">
        <v>9</v>
      </c>
      <c r="D77" s="8" t="e">
        <f ca="1">HYPERLINK("https://drive.google.com/file/d/1biUPZs7DMsbWKJPc6ccwE6QEJaGyEYEv/", _xludf.IMAGE("https://lh3.google.com/u/0/d/1biUPZs7DMsbWKJPc6ccwE6QEJaGyEYEv"))</f>
        <v>#NAME?</v>
      </c>
    </row>
    <row r="78" spans="1:4" ht="12.5" x14ac:dyDescent="0.25">
      <c r="A78" s="2" t="s">
        <v>98</v>
      </c>
      <c r="B78" s="2" t="s">
        <v>8</v>
      </c>
      <c r="C78" s="2" t="s">
        <v>9</v>
      </c>
      <c r="D78" s="8" t="e">
        <f ca="1">HYPERLINK("https://drive.google.com/file/d/12VtLNLgkK9hY_c0ZznEMjgHZ8J7-1KpX/", _xludf.IMAGE("https://lh3.google.com/u/0/d/12VtLNLgkK9hY_c0ZznEMjgHZ8J7-1KpX"))</f>
        <v>#NAME?</v>
      </c>
    </row>
    <row r="79" spans="1:4" ht="12.5" x14ac:dyDescent="0.25">
      <c r="A79" s="2" t="s">
        <v>99</v>
      </c>
      <c r="B79" s="2" t="s">
        <v>30</v>
      </c>
      <c r="C79" s="2" t="s">
        <v>9</v>
      </c>
      <c r="D79" s="8" t="e">
        <f ca="1">HYPERLINK("https://drive.google.com/file/d/1gpH7HhmYVlhvxX0FHeU2BNnABlPw5R7a/", _xludf.IMAGE("https://lh3.google.com/u/0/d/1gpH7HhmYVlhvxX0FHeU2BNnABlPw5R7a"))</f>
        <v>#NAME?</v>
      </c>
    </row>
    <row r="80" spans="1:4" ht="12.5" x14ac:dyDescent="0.25">
      <c r="A80" s="2" t="s">
        <v>100</v>
      </c>
      <c r="B80" s="2" t="s">
        <v>12</v>
      </c>
      <c r="C80" s="2" t="s">
        <v>9</v>
      </c>
      <c r="D80" s="8" t="e">
        <f ca="1">HYPERLINK("https://drive.google.com/file/d/1S_mJKVEcf_ZG3KdH6v1hVpIjqsHtNuqh/", _xludf.IMAGE("https://lh3.google.com/u/0/d/1S_mJKVEcf_ZG3KdH6v1hVpIjqsHtNuqh"))</f>
        <v>#NAME?</v>
      </c>
    </row>
    <row r="81" spans="1:4" ht="12.5" x14ac:dyDescent="0.25">
      <c r="A81" s="2" t="s">
        <v>101</v>
      </c>
      <c r="B81" s="2" t="s">
        <v>8</v>
      </c>
      <c r="C81" s="2" t="s">
        <v>9</v>
      </c>
      <c r="D81" s="8" t="e">
        <f ca="1">HYPERLINK("https://drive.google.com/file/d/15RHxgu3G5atejIeTU1AyS5gkEhE4iL4S/", _xludf.IMAGE("https://lh3.google.com/u/0/d/15RHxgu3G5atejIeTU1AyS5gkEhE4iL4S"))</f>
        <v>#NAME?</v>
      </c>
    </row>
    <row r="82" spans="1:4" ht="12.5" x14ac:dyDescent="0.25">
      <c r="A82" s="2" t="s">
        <v>102</v>
      </c>
      <c r="B82" s="2" t="s">
        <v>28</v>
      </c>
      <c r="C82" s="2" t="s">
        <v>9</v>
      </c>
      <c r="D82" s="8" t="e">
        <f ca="1">HYPERLINK("https://drive.google.com/file/d/1hDlcEH7jywaFX6SicEA0FuRWePp76C5g/", _xludf.IMAGE("https://lh3.google.com/u/0/d/1hDlcEH7jywaFX6SicEA0FuRWePp76C5g"))</f>
        <v>#NAME?</v>
      </c>
    </row>
    <row r="83" spans="1:4" ht="12.5" x14ac:dyDescent="0.25">
      <c r="A83" s="2" t="s">
        <v>103</v>
      </c>
      <c r="B83" s="2" t="s">
        <v>8</v>
      </c>
      <c r="C83" s="2" t="s">
        <v>9</v>
      </c>
      <c r="D83" s="8" t="e">
        <f ca="1">HYPERLINK("https://drive.google.com/file/d/1sdbyOtNazq8J3zSvNXCG_Mb9lo9gJW-V/", _xludf.IMAGE("https://lh3.google.com/u/0/d/1sdbyOtNazq8J3zSvNXCG_Mb9lo9gJW-V"))</f>
        <v>#NAME?</v>
      </c>
    </row>
    <row r="84" spans="1:4" ht="12.5" x14ac:dyDescent="0.25">
      <c r="A84" s="2" t="s">
        <v>104</v>
      </c>
      <c r="B84" s="2" t="s">
        <v>17</v>
      </c>
      <c r="C84" s="2" t="s">
        <v>9</v>
      </c>
      <c r="D84" s="8" t="e">
        <f ca="1">HYPERLINK("https://drive.google.com/file/d/1VNiHR8odbGybtMXor4ef35x8eZXvlKvG/", _xludf.IMAGE("https://lh3.google.com/u/0/d/1VNiHR8odbGybtMXor4ef35x8eZXvlKvG"))</f>
        <v>#NAME?</v>
      </c>
    </row>
    <row r="85" spans="1:4" ht="12.5" x14ac:dyDescent="0.25">
      <c r="A85" s="2" t="s">
        <v>105</v>
      </c>
      <c r="B85" s="2" t="s">
        <v>22</v>
      </c>
      <c r="C85" s="2" t="s">
        <v>9</v>
      </c>
      <c r="D85" s="8" t="e">
        <f ca="1">HYPERLINK("https://drive.google.com/file/d/1l6ER-kfU4nWho82E-Yon7wqMOmU5Be77/", _xludf.IMAGE("https://lh3.google.com/u/0/d/1l6ER-kfU4nWho82E-Yon7wqMOmU5Be77"))</f>
        <v>#NAME?</v>
      </c>
    </row>
    <row r="86" spans="1:4" ht="12.5" x14ac:dyDescent="0.25">
      <c r="A86" s="2" t="s">
        <v>106</v>
      </c>
      <c r="B86" s="2" t="s">
        <v>25</v>
      </c>
      <c r="C86" s="2" t="s">
        <v>9</v>
      </c>
      <c r="D86" s="8" t="e">
        <f ca="1">HYPERLINK("https://drive.google.com/file/d/1MsGk5rt-Iw4YRthXoYMtFGTUSmkkKeJS/", _xludf.IMAGE("https://lh3.google.com/u/0/d/1MsGk5rt-Iw4YRthXoYMtFGTUSmkkKeJS"))</f>
        <v>#NAME?</v>
      </c>
    </row>
    <row r="87" spans="1:4" ht="12.5" x14ac:dyDescent="0.25">
      <c r="A87" s="2" t="s">
        <v>107</v>
      </c>
      <c r="B87" s="2" t="s">
        <v>12</v>
      </c>
      <c r="C87" s="2" t="s">
        <v>9</v>
      </c>
      <c r="D87" s="8" t="e">
        <f ca="1">HYPERLINK("https://drive.google.com/file/d/1CPSh7v4B4Iyl4jQbjvWHSpzzL-mhMRz8/", _xludf.IMAGE("https://lh3.google.com/u/0/d/1CPSh7v4B4Iyl4jQbjvWHSpzzL-mhMRz8"))</f>
        <v>#NAME?</v>
      </c>
    </row>
    <row r="88" spans="1:4" ht="12.5" x14ac:dyDescent="0.25">
      <c r="A88" s="2" t="s">
        <v>108</v>
      </c>
      <c r="B88" s="2" t="s">
        <v>8</v>
      </c>
      <c r="C88" s="2" t="s">
        <v>9</v>
      </c>
      <c r="D88" s="8" t="e">
        <f ca="1">HYPERLINK("https://drive.google.com/file/d/1J-Ui3b1PZIthiGzO18HhaZh8OW9xYIsG/", _xludf.IMAGE("https://lh3.google.com/u/0/d/1J-Ui3b1PZIthiGzO18HhaZh8OW9xYIsG"))</f>
        <v>#NAME?</v>
      </c>
    </row>
    <row r="89" spans="1:4" ht="12.5" x14ac:dyDescent="0.25">
      <c r="A89" s="2" t="s">
        <v>109</v>
      </c>
      <c r="B89" s="2" t="s">
        <v>8</v>
      </c>
      <c r="C89" s="2" t="s">
        <v>9</v>
      </c>
      <c r="D89" s="8" t="e">
        <f ca="1">HYPERLINK("https://drive.google.com/file/d/1p1Yuw1jMkKlsNyNEzvxub_4RZEDaYBVc/", _xludf.IMAGE("https://lh3.google.com/u/0/d/1p1Yuw1jMkKlsNyNEzvxub_4RZEDaYBVc"))</f>
        <v>#NAME?</v>
      </c>
    </row>
    <row r="90" spans="1:4" ht="12.5" x14ac:dyDescent="0.25">
      <c r="A90" s="2" t="s">
        <v>110</v>
      </c>
      <c r="B90" s="2" t="s">
        <v>8</v>
      </c>
      <c r="C90" s="2" t="s">
        <v>9</v>
      </c>
      <c r="D90" s="8" t="e">
        <f ca="1">HYPERLINK("https://drive.google.com/file/d/1UFStauVsDQcp5qrb0XcKU8ZQwHiMegI5/", _xludf.IMAGE("https://lh3.google.com/u/0/d/1UFStauVsDQcp5qrb0XcKU8ZQwHiMegI5"))</f>
        <v>#NAME?</v>
      </c>
    </row>
    <row r="91" spans="1:4" ht="12.5" x14ac:dyDescent="0.25">
      <c r="A91" s="2" t="s">
        <v>111</v>
      </c>
      <c r="B91" s="2" t="s">
        <v>8</v>
      </c>
      <c r="C91" s="2" t="s">
        <v>9</v>
      </c>
      <c r="D91" s="8" t="e">
        <f ca="1">HYPERLINK("https://drive.google.com/file/d/19_vKEzv9KiwHajl-jzJLwgRhprxpp8sI/", _xludf.IMAGE("https://lh3.google.com/u/0/d/19_vKEzv9KiwHajl-jzJLwgRhprxpp8sI"))</f>
        <v>#NAME?</v>
      </c>
    </row>
    <row r="92" spans="1:4" ht="12.5" x14ac:dyDescent="0.25">
      <c r="A92" s="2" t="s">
        <v>112</v>
      </c>
      <c r="B92" s="2" t="s">
        <v>30</v>
      </c>
      <c r="C92" s="2" t="s">
        <v>9</v>
      </c>
      <c r="D92" s="8" t="e">
        <f ca="1">HYPERLINK("https://drive.google.com/file/d/1Fn3c-BFYDPcW25SviaKHB-C1lSphnU6_/", _xludf.IMAGE("https://lh3.google.com/u/0/d/1Fn3c-BFYDPcW25SviaKHB-C1lSphnU6_"))</f>
        <v>#NAME?</v>
      </c>
    </row>
    <row r="93" spans="1:4" ht="12.5" x14ac:dyDescent="0.25">
      <c r="A93" s="2" t="s">
        <v>113</v>
      </c>
      <c r="B93" s="2" t="s">
        <v>8</v>
      </c>
      <c r="C93" s="2" t="s">
        <v>9</v>
      </c>
      <c r="D93" s="8" t="e">
        <f ca="1">HYPERLINK("https://drive.google.com/file/d/1lbygE-8ls8QtXCqmKjAB40ZOfoMWIwcf/", _xludf.IMAGE("https://lh3.google.com/u/0/d/1lbygE-8ls8QtXCqmKjAB40ZOfoMWIwcf"))</f>
        <v>#NAME?</v>
      </c>
    </row>
    <row r="94" spans="1:4" ht="12.5" x14ac:dyDescent="0.25">
      <c r="A94" s="2" t="s">
        <v>114</v>
      </c>
      <c r="B94" s="2" t="s">
        <v>8</v>
      </c>
      <c r="C94" s="2" t="s">
        <v>9</v>
      </c>
      <c r="D94" s="8" t="e">
        <f ca="1">HYPERLINK("https://drive.google.com/file/d/17cP0tbqFhYxafGHgViJRo81tGK82sSAM/", _xludf.IMAGE("https://lh3.google.com/u/0/d/17cP0tbqFhYxafGHgViJRo81tGK82sSAM"))</f>
        <v>#NAME?</v>
      </c>
    </row>
    <row r="95" spans="1:4" ht="12.5" x14ac:dyDescent="0.25">
      <c r="A95" s="2" t="s">
        <v>115</v>
      </c>
      <c r="B95" s="2" t="s">
        <v>17</v>
      </c>
      <c r="C95" s="2" t="s">
        <v>9</v>
      </c>
      <c r="D95" s="8" t="e">
        <f ca="1">HYPERLINK("https://drive.google.com/file/d/1de6N0t8t-ZIym1Ey1Kz6WCCD4sN6dMY2/", _xludf.IMAGE("https://lh3.google.com/u/0/d/1de6N0t8t-ZIym1Ey1Kz6WCCD4sN6dMY2"))</f>
        <v>#NAME?</v>
      </c>
    </row>
    <row r="96" spans="1:4" ht="12.5" x14ac:dyDescent="0.25">
      <c r="A96" s="2" t="s">
        <v>116</v>
      </c>
      <c r="B96" s="2" t="s">
        <v>8</v>
      </c>
      <c r="C96" s="2" t="s">
        <v>9</v>
      </c>
      <c r="D96" s="8" t="e">
        <f ca="1">HYPERLINK("https://drive.google.com/file/d/18tSrbrndeih40nATU_M6Anr2bZRFJbft/", _xludf.IMAGE("https://lh3.google.com/u/0/d/18tSrbrndeih40nATU_M6Anr2bZRFJbft"))</f>
        <v>#NAME?</v>
      </c>
    </row>
    <row r="97" spans="1:5" ht="12.5" x14ac:dyDescent="0.25">
      <c r="A97" s="2" t="s">
        <v>117</v>
      </c>
      <c r="B97" s="2" t="s">
        <v>28</v>
      </c>
      <c r="C97" s="2" t="s">
        <v>9</v>
      </c>
      <c r="D97" s="8" t="e">
        <f ca="1">HYPERLINK("https://drive.google.com/file/d/19b6jUrD6RkzOADYcHv7aciZ-mvahWlhQ/", _xludf.IMAGE("https://lh3.google.com/u/0/d/19b6jUrD6RkzOADYcHv7aciZ-mvahWlhQ"))</f>
        <v>#NAME?</v>
      </c>
    </row>
    <row r="98" spans="1:5" ht="12.5" x14ac:dyDescent="0.25">
      <c r="A98" s="2" t="s">
        <v>118</v>
      </c>
      <c r="B98" s="2" t="s">
        <v>8</v>
      </c>
      <c r="C98" s="2" t="s">
        <v>9</v>
      </c>
      <c r="D98" s="8" t="e">
        <f ca="1">HYPERLINK("https://drive.google.com/file/d/1mjTqL699t_aqu3mzJ-ndCz8AzaSiGbkz/", _xludf.IMAGE("https://lh3.google.com/u/0/d/1mjTqL699t_aqu3mzJ-ndCz8AzaSiGbkz"))</f>
        <v>#NAME?</v>
      </c>
    </row>
    <row r="99" spans="1:5" ht="12.5" x14ac:dyDescent="0.25">
      <c r="A99" s="2" t="s">
        <v>119</v>
      </c>
      <c r="B99" s="2" t="s">
        <v>8</v>
      </c>
      <c r="C99" s="2" t="s">
        <v>9</v>
      </c>
      <c r="D99" s="8" t="e">
        <f ca="1">HYPERLINK("https://drive.google.com/file/d/1Js4-3QEijzQX1nRpiIBjKDUCPpxJISmi/", _xludf.IMAGE("https://lh3.google.com/u/0/d/1Js4-3QEijzQX1nRpiIBjKDUCPpxJISmi"))</f>
        <v>#NAME?</v>
      </c>
    </row>
    <row r="100" spans="1:5" ht="12.5" x14ac:dyDescent="0.25">
      <c r="A100" s="2" t="s">
        <v>120</v>
      </c>
      <c r="B100" s="2" t="s">
        <v>8</v>
      </c>
      <c r="C100" s="2" t="s">
        <v>9</v>
      </c>
      <c r="D100" s="8" t="e">
        <f ca="1">HYPERLINK("https://drive.google.com/file/d/1_Evx8MCFv_1cbZtuBXqrC7Q4yiCoj-mv/", _xludf.IMAGE("https://lh3.google.com/u/0/d/1_Evx8MCFv_1cbZtuBXqrC7Q4yiCoj-mv"))</f>
        <v>#NAME?</v>
      </c>
    </row>
    <row r="101" spans="1:5" ht="12.5" x14ac:dyDescent="0.25">
      <c r="A101" s="2" t="s">
        <v>121</v>
      </c>
      <c r="B101" s="2" t="s">
        <v>17</v>
      </c>
      <c r="C101" s="2" t="s">
        <v>9</v>
      </c>
      <c r="D101" s="8" t="e">
        <f ca="1">HYPERLINK("https://drive.google.com/file/d/1T0uV4dkzGVDkINRWfxcSqrAwLMi8j_PT/", _xludf.IMAGE("https://lh3.google.com/u/0/d/1T0uV4dkzGVDkINRWfxcSqrAwLMi8j_PT"))</f>
        <v>#NAME?</v>
      </c>
    </row>
    <row r="102" spans="1:5" ht="12.5" x14ac:dyDescent="0.25">
      <c r="A102" s="2" t="s">
        <v>122</v>
      </c>
      <c r="B102" s="2" t="s">
        <v>8</v>
      </c>
      <c r="C102" s="2" t="s">
        <v>9</v>
      </c>
      <c r="D102" s="8" t="e">
        <f ca="1">HYPERLINK("https://drive.google.com/file/d/1zcnlrDdJS8gZY-nAvegs6tT_lNOItu7f/", _xludf.IMAGE("https://lh3.google.com/u/0/d/1zcnlrDdJS8gZY-nAvegs6tT_lNOItu7f"))</f>
        <v>#NAME?</v>
      </c>
    </row>
    <row r="103" spans="1:5" ht="12.5" x14ac:dyDescent="0.25">
      <c r="A103" s="2" t="s">
        <v>123</v>
      </c>
      <c r="B103" s="2" t="s">
        <v>8</v>
      </c>
      <c r="C103" s="2" t="s">
        <v>9</v>
      </c>
      <c r="D103" s="8" t="e">
        <f ca="1">HYPERLINK("https://drive.google.com/file/d/1sqRmD_qZMq_c-Ii9YpVSBcr6xy2BBO6B/", _xludf.IMAGE("https://lh3.google.com/u/0/d/1sqRmD_qZMq_c-Ii9YpVSBcr6xy2BBO6B"))</f>
        <v>#NAME?</v>
      </c>
    </row>
    <row r="104" spans="1:5" ht="12.5" x14ac:dyDescent="0.25">
      <c r="A104" s="2" t="s">
        <v>124</v>
      </c>
      <c r="B104" s="2" t="s">
        <v>8</v>
      </c>
      <c r="C104" s="2" t="s">
        <v>9</v>
      </c>
      <c r="D104" s="8" t="e">
        <f ca="1">HYPERLINK("https://drive.google.com/file/d/140Nu4Yc8zuxXSiWT6Ojgpimn8kgFIPWu/", _xludf.IMAGE("https://lh3.google.com/u/0/d/140Nu4Yc8zuxXSiWT6Ojgpimn8kgFIPWu"))</f>
        <v>#NAME?</v>
      </c>
    </row>
    <row r="105" spans="1:5" ht="12.5" x14ac:dyDescent="0.25">
      <c r="A105" s="2" t="s">
        <v>125</v>
      </c>
      <c r="B105" s="2" t="s">
        <v>8</v>
      </c>
      <c r="C105" s="2" t="s">
        <v>9</v>
      </c>
      <c r="D105" s="8" t="e">
        <f ca="1">HYPERLINK("https://drive.google.com/file/d/13VDGLtwWFV7a2yrgtIRFXVmi5AAcBhb5/", _xludf.IMAGE("https://lh3.google.com/u/0/d/13VDGLtwWFV7a2yrgtIRFXVmi5AAcBhb5"))</f>
        <v>#NAME?</v>
      </c>
      <c r="E105" s="2"/>
    </row>
    <row r="106" spans="1:5" ht="12.5" x14ac:dyDescent="0.25">
      <c r="A106" s="2" t="s">
        <v>126</v>
      </c>
      <c r="B106" s="2" t="s">
        <v>8</v>
      </c>
      <c r="C106" s="2" t="s">
        <v>9</v>
      </c>
      <c r="D106" s="8" t="e">
        <f ca="1">HYPERLINK("https://drive.google.com/file/d/19YjJkIZLEY7oednpvq_rDBxMRDmVw_mj/", _xludf.IMAGE("https://lh3.google.com/u/0/d/19YjJkIZLEY7oednpvq_rDBxMRDmVw_mj"))</f>
        <v>#NAME?</v>
      </c>
      <c r="E106" s="2"/>
    </row>
    <row r="107" spans="1:5" ht="12.5" x14ac:dyDescent="0.25">
      <c r="A107" s="2" t="s">
        <v>127</v>
      </c>
      <c r="B107" s="2" t="s">
        <v>17</v>
      </c>
      <c r="C107" s="2" t="s">
        <v>9</v>
      </c>
      <c r="D107" s="8" t="e">
        <f ca="1">HYPERLINK("https://drive.google.com/file/d/1THpsBZBwmdh-NBWlIZeek_hSkx740gFP/", _xludf.IMAGE("https://lh3.google.com/u/0/d/1THpsBZBwmdh-NBWlIZeek_hSkx740gFP"))</f>
        <v>#NAME?</v>
      </c>
      <c r="E107" s="2"/>
    </row>
    <row r="108" spans="1:5" ht="12.5" x14ac:dyDescent="0.25">
      <c r="A108" s="2" t="s">
        <v>128</v>
      </c>
      <c r="B108" s="2" t="s">
        <v>8</v>
      </c>
      <c r="C108" s="2" t="s">
        <v>9</v>
      </c>
      <c r="D108" s="8" t="e">
        <f ca="1">HYPERLINK("https://drive.google.com/file/d/1rrzSTsusUBvEgtewaNld8BO_parMELvp/", _xludf.IMAGE("https://lh3.google.com/u/0/d/1rrzSTsusUBvEgtewaNld8BO_parMELvp"))</f>
        <v>#NAME?</v>
      </c>
      <c r="E108" s="2"/>
    </row>
    <row r="109" spans="1:5" ht="12.5" x14ac:dyDescent="0.25">
      <c r="A109" s="2" t="s">
        <v>129</v>
      </c>
      <c r="B109" s="2" t="s">
        <v>8</v>
      </c>
      <c r="C109" s="2" t="s">
        <v>9</v>
      </c>
      <c r="D109" s="8" t="e">
        <f ca="1">HYPERLINK("https://drive.google.com/file/d/1FfIC9mYZjRiLzFLzIAseQr6WQ-GeHv7W/", _xludf.IMAGE("https://lh3.google.com/u/0/d/1FfIC9mYZjRiLzFLzIAseQr6WQ-GeHv7W"))</f>
        <v>#NAME?</v>
      </c>
      <c r="E109" s="2"/>
    </row>
    <row r="110" spans="1:5" ht="12.5" x14ac:dyDescent="0.25">
      <c r="A110" s="2" t="s">
        <v>130</v>
      </c>
      <c r="B110" s="2" t="s">
        <v>17</v>
      </c>
      <c r="C110" s="2" t="s">
        <v>9</v>
      </c>
      <c r="D110" s="8" t="e">
        <f ca="1">HYPERLINK("https://drive.google.com/file/d/1E0CVgZjNrNxDTuhiNV3vMLkacZQTNm4m/", _xludf.IMAGE("https://lh3.google.com/u/0/d/1E0CVgZjNrNxDTuhiNV3vMLkacZQTNm4m"))</f>
        <v>#NAME?</v>
      </c>
      <c r="E110" s="2"/>
    </row>
    <row r="111" spans="1:5" ht="12.5" x14ac:dyDescent="0.25">
      <c r="A111" s="2" t="s">
        <v>131</v>
      </c>
      <c r="B111" s="2" t="s">
        <v>8</v>
      </c>
      <c r="C111" s="2" t="s">
        <v>9</v>
      </c>
      <c r="D111" s="8" t="e">
        <f ca="1">HYPERLINK("https://drive.google.com/file/d/1FzoJq8pE9OR1woBLgdU2w-V_jhAuX-MY/", _xludf.IMAGE("https://lh3.google.com/u/0/d/1FzoJq8pE9OR1woBLgdU2w-V_jhAuX-MY"))</f>
        <v>#NAME?</v>
      </c>
      <c r="E111" s="2"/>
    </row>
    <row r="112" spans="1:5" ht="12.5" x14ac:dyDescent="0.25">
      <c r="A112" s="2" t="s">
        <v>132</v>
      </c>
      <c r="B112" s="2" t="s">
        <v>8</v>
      </c>
      <c r="C112" s="2" t="s">
        <v>9</v>
      </c>
      <c r="D112" s="8" t="e">
        <f ca="1">HYPERLINK("https://drive.google.com/file/d/16QjO4GWHokkwL5sGOJcZheSb1Kzkyo26/", _xludf.IMAGE("https://lh3.google.com/u/0/d/16QjO4GWHokkwL5sGOJcZheSb1Kzkyo26"))</f>
        <v>#NAME?</v>
      </c>
      <c r="E112" s="2"/>
    </row>
    <row r="113" spans="1:5" ht="12.5" x14ac:dyDescent="0.25">
      <c r="A113" s="2" t="s">
        <v>133</v>
      </c>
      <c r="B113" s="2" t="s">
        <v>28</v>
      </c>
      <c r="C113" s="2" t="s">
        <v>9</v>
      </c>
      <c r="D113" s="8" t="e">
        <f ca="1">HYPERLINK("https://drive.google.com/file/d/1MTxtr49L_s9a-EnCd3hi33so7DWY61oQ/", _xludf.IMAGE("https://lh3.google.com/u/0/d/1MTxtr49L_s9a-EnCd3hi33so7DWY61oQ"))</f>
        <v>#NAME?</v>
      </c>
      <c r="E113" s="2"/>
    </row>
    <row r="114" spans="1:5" ht="12.5" x14ac:dyDescent="0.25">
      <c r="A114" s="2" t="s">
        <v>134</v>
      </c>
      <c r="B114" s="2" t="s">
        <v>30</v>
      </c>
      <c r="C114" s="2" t="s">
        <v>9</v>
      </c>
      <c r="D114" s="8" t="e">
        <f ca="1">HYPERLINK("https://drive.google.com/file/d/1fAu5SgE12Z9EXAf_r6WZV34J91et94g3/", _xludf.IMAGE("https://lh3.google.com/u/0/d/1fAu5SgE12Z9EXAf_r6WZV34J91et94g3"))</f>
        <v>#NAME?</v>
      </c>
      <c r="E114" s="2"/>
    </row>
    <row r="115" spans="1:5" ht="12.5" x14ac:dyDescent="0.25">
      <c r="A115" s="2" t="s">
        <v>135</v>
      </c>
      <c r="B115" s="2" t="s">
        <v>8</v>
      </c>
      <c r="C115" s="2" t="s">
        <v>9</v>
      </c>
      <c r="D115" s="8" t="e">
        <f ca="1">HYPERLINK("https://drive.google.com/file/d/1RYsCy1cccySdmJx6oqmeYvCi6IGdznEq/", _xludf.IMAGE("https://lh3.google.com/u/0/d/1RYsCy1cccySdmJx6oqmeYvCi6IGdznEq"))</f>
        <v>#NAME?</v>
      </c>
    </row>
    <row r="116" spans="1:5" ht="12.5" x14ac:dyDescent="0.25">
      <c r="A116" s="2" t="s">
        <v>136</v>
      </c>
      <c r="B116" s="2" t="s">
        <v>12</v>
      </c>
      <c r="C116" s="2" t="s">
        <v>9</v>
      </c>
      <c r="D116" s="8" t="e">
        <f ca="1">HYPERLINK("https://drive.google.com/file/d/15YkOWSx6OooiTNJfbtMw7rNMv-uHUoqY/", _xludf.IMAGE("https://lh3.google.com/u/0/d/15YkOWSx6OooiTNJfbtMw7rNMv-uHUoqY"))</f>
        <v>#NAME?</v>
      </c>
    </row>
    <row r="117" spans="1:5" ht="12.5" x14ac:dyDescent="0.25">
      <c r="A117" s="2" t="s">
        <v>137</v>
      </c>
      <c r="B117" s="2" t="s">
        <v>12</v>
      </c>
      <c r="C117" s="2" t="s">
        <v>9</v>
      </c>
      <c r="D117" s="8" t="e">
        <f ca="1">HYPERLINK("https://drive.google.com/file/d/1NFzjTiVZxDoAoK-beejbzM3kOHt85jl3/", _xludf.IMAGE("https://lh3.google.com/u/0/d/1NFzjTiVZxDoAoK-beejbzM3kOHt85jl3"))</f>
        <v>#NAME?</v>
      </c>
    </row>
    <row r="118" spans="1:5" ht="12.5" x14ac:dyDescent="0.25">
      <c r="A118" s="2" t="s">
        <v>138</v>
      </c>
      <c r="B118" s="2" t="s">
        <v>8</v>
      </c>
      <c r="C118" s="2" t="s">
        <v>9</v>
      </c>
      <c r="D118" s="8" t="e">
        <f ca="1">HYPERLINK("https://drive.google.com/file/d/1igJudTbcc5GVZ1yI0gHdPES8mWig99qf/", _xludf.IMAGE("https://lh3.google.com/u/0/d/1igJudTbcc5GVZ1yI0gHdPES8mWig99qf"))</f>
        <v>#NAME?</v>
      </c>
    </row>
    <row r="119" spans="1:5" ht="12.5" x14ac:dyDescent="0.25">
      <c r="A119" s="2" t="s">
        <v>139</v>
      </c>
      <c r="B119" s="2" t="s">
        <v>8</v>
      </c>
      <c r="C119" s="2" t="s">
        <v>9</v>
      </c>
      <c r="D119" s="8" t="e">
        <f ca="1">HYPERLINK("https://drive.google.com/file/d/17l6oH6L216QlcgjeDiHIw0hKpnCtTyQn/", _xludf.IMAGE("https://lh3.google.com/u/0/d/17l6oH6L216QlcgjeDiHIw0hKpnCtTyQn"))</f>
        <v>#NAME?</v>
      </c>
    </row>
    <row r="120" spans="1:5" ht="12.5" x14ac:dyDescent="0.25">
      <c r="A120" s="2" t="s">
        <v>140</v>
      </c>
      <c r="B120" s="2" t="s">
        <v>8</v>
      </c>
      <c r="C120" s="2" t="s">
        <v>9</v>
      </c>
      <c r="D120" s="6" t="e">
        <f ca="1">HYPERLINK("https://drive.google.com/file/d/1NNpYXQbKNE2DFOCH4Nc7AwGE2tBiWYtx/", _xludf.IMAGE("https://lh3.google.com/u/0/d/1NNpYXQbKNE2DFOCH4Nc7AwGE2tBiWYtx"))</f>
        <v>#NAME?</v>
      </c>
    </row>
    <row r="121" spans="1:5" ht="12.5" x14ac:dyDescent="0.25">
      <c r="A121" s="2" t="s">
        <v>141</v>
      </c>
      <c r="B121" s="2" t="s">
        <v>8</v>
      </c>
      <c r="C121" s="2" t="s">
        <v>9</v>
      </c>
      <c r="D121" s="6" t="e">
        <f ca="1">HYPERLINK("https://drive.google.com/file/d/1Z8N8AF1cKKJ0OwlBP-mjfUU-YsRjS9xi/", _xludf.IMAGE("https://lh3.google.com/u/0/d/1Z8N8AF1cKKJ0OwlBP-mjfUU-YsRjS9xi"))</f>
        <v>#NAME?</v>
      </c>
    </row>
    <row r="122" spans="1:5" ht="12.5" x14ac:dyDescent="0.25">
      <c r="A122" s="2" t="s">
        <v>142</v>
      </c>
      <c r="B122" s="2" t="s">
        <v>30</v>
      </c>
      <c r="C122" s="2" t="s">
        <v>9</v>
      </c>
      <c r="D122" s="6" t="e">
        <f ca="1">HYPERLINK("https://drive.google.com/file/d/15d5tJzQI4Wy-PjsDcXHGV1_TyWx5e16N/", _xludf.IMAGE("https://lh3.google.com/u/0/d/15d5tJzQI4Wy-PjsDcXHGV1_TyWx5e16N"))</f>
        <v>#NAME?</v>
      </c>
    </row>
    <row r="123" spans="1:5" ht="12.5" x14ac:dyDescent="0.25">
      <c r="A123" s="2" t="s">
        <v>143</v>
      </c>
      <c r="B123" s="2" t="s">
        <v>28</v>
      </c>
      <c r="C123" s="2" t="s">
        <v>9</v>
      </c>
      <c r="D123" s="8" t="e">
        <f ca="1">HYPERLINK("https://drive.google.com/file/d/10PunUABs5Kd-f1pNq0sHi_HENTkJ2y-8/", _xludf.IMAGE("https://lh3.google.com/u/0/d/10PunUABs5Kd-f1pNq0sHi_HENTkJ2y-8"))</f>
        <v>#NAME?</v>
      </c>
    </row>
    <row r="124" spans="1:5" ht="12.5" x14ac:dyDescent="0.25">
      <c r="A124" s="2" t="s">
        <v>144</v>
      </c>
      <c r="B124" s="2" t="s">
        <v>30</v>
      </c>
      <c r="C124" s="2" t="s">
        <v>9</v>
      </c>
      <c r="D124" s="6" t="e">
        <f ca="1">HYPERLINK("https://drive.google.com/file/d/1lcee6Pinw8LL1m6d8VcNrmU71y-uNqR5/", _xludf.IMAGE("https://lh3.google.com/u/0/d/1lcee6Pinw8LL1m6d8VcNrmU71y-uNqR5"))</f>
        <v>#NAME?</v>
      </c>
    </row>
    <row r="125" spans="1:5" ht="12.5" x14ac:dyDescent="0.25">
      <c r="A125" s="2" t="s">
        <v>145</v>
      </c>
      <c r="B125" s="2" t="s">
        <v>12</v>
      </c>
      <c r="C125" s="2" t="s">
        <v>9</v>
      </c>
      <c r="D125" s="6" t="e">
        <f ca="1">HYPERLINK("https://drive.google.com/file/d/1HZ0ZbxMOcvYGNhPv1KLnztLBUbg40h1c/", _xludf.IMAGE("https://lh3.google.com/u/0/d/1HZ0ZbxMOcvYGNhPv1KLnztLBUbg40h1c"))</f>
        <v>#NAME?</v>
      </c>
    </row>
    <row r="126" spans="1:5" ht="12.5" x14ac:dyDescent="0.25">
      <c r="A126" s="2" t="s">
        <v>146</v>
      </c>
      <c r="B126" s="2" t="s">
        <v>22</v>
      </c>
      <c r="C126" s="2" t="s">
        <v>9</v>
      </c>
      <c r="D126" s="6" t="e">
        <f ca="1">HYPERLINK("https://drive.google.com/file/d/1w-0-viiWvMHMgs8NUkyDpRGDXM6FrVmZ/", _xludf.IMAGE("https://lh3.google.com/u/0/d/1w-0-viiWvMHMgs8NUkyDpRGDXM6FrVmZ"))</f>
        <v>#NAME?</v>
      </c>
    </row>
    <row r="127" spans="1:5" ht="12.5" x14ac:dyDescent="0.25">
      <c r="A127" s="2" t="s">
        <v>147</v>
      </c>
      <c r="B127" s="2" t="s">
        <v>28</v>
      </c>
      <c r="C127" s="2" t="s">
        <v>9</v>
      </c>
      <c r="D127" s="8" t="e">
        <f ca="1">HYPERLINK("https://drive.google.com/file/d/1r1UEFhxv0aJ-SzHlNfPAwm10TC8oDTAJ/", _xludf.IMAGE("https://lh3.google.com/u/0/d/1r1UEFhxv0aJ-SzHlNfPAwm10TC8oDTAJ"))</f>
        <v>#NAME?</v>
      </c>
    </row>
    <row r="128" spans="1:5" ht="12.5" x14ac:dyDescent="0.25">
      <c r="A128" s="2" t="s">
        <v>148</v>
      </c>
      <c r="B128" s="2" t="s">
        <v>30</v>
      </c>
      <c r="C128" s="2" t="s">
        <v>9</v>
      </c>
      <c r="D128" s="8" t="e">
        <f ca="1">HYPERLINK("https://drive.google.com/file/d/1QEUucK10B_Ge7BWf6r712UL7HdxVrRpt/", _xludf.IMAGE("https://lh3.google.com/u/0/d/1QEUucK10B_Ge7BWf6r712UL7HdxVrRpt"))</f>
        <v>#NAME?</v>
      </c>
    </row>
    <row r="129" spans="1:4" ht="12.5" x14ac:dyDescent="0.25">
      <c r="A129" s="2" t="s">
        <v>149</v>
      </c>
      <c r="B129" s="2" t="s">
        <v>15</v>
      </c>
      <c r="C129" s="2" t="s">
        <v>9</v>
      </c>
      <c r="D129" s="6" t="e">
        <f ca="1">HYPERLINK("https://drive.google.com/file/d/1WQffFL4bTGFny8kLHbeAM0TB7PUfVQQD/", _xludf.IMAGE("https://lh3.google.com/u/0/d/1WQffFL4bTGFny8kLHbeAM0TB7PUfVQQD"))</f>
        <v>#NAME?</v>
      </c>
    </row>
    <row r="130" spans="1:4" ht="12.5" x14ac:dyDescent="0.25">
      <c r="A130" s="2" t="s">
        <v>150</v>
      </c>
      <c r="B130" s="2" t="s">
        <v>22</v>
      </c>
      <c r="C130" s="2" t="s">
        <v>9</v>
      </c>
      <c r="D130" s="8" t="e">
        <f ca="1">HYPERLINK("https://drive.google.com/file/d/1R7fIqZ7AoQcLsdqCHA7WCgBuLxw7qz8q/", _xludf.IMAGE("https://lh3.google.com/u/0/d/1R7fIqZ7AoQcLsdqCHA7WCgBuLxw7qz8q"))</f>
        <v>#NAME?</v>
      </c>
    </row>
    <row r="131" spans="1:4" ht="12.5" x14ac:dyDescent="0.25">
      <c r="A131" s="2" t="s">
        <v>151</v>
      </c>
      <c r="B131" s="2" t="s">
        <v>12</v>
      </c>
      <c r="C131" s="2" t="s">
        <v>9</v>
      </c>
      <c r="D131" s="8" t="e">
        <f ca="1">HYPERLINK("https://drive.google.com/file/d/1mnLagwkk92Wt2UClk7ycTHmb-BTO6hXx/", _xludf.IMAGE("https://lh3.google.com/u/0/d/1mnLagwkk92Wt2UClk7ycTHmb-BTO6hXx"))</f>
        <v>#NAME?</v>
      </c>
    </row>
    <row r="132" spans="1:4" ht="12.5" x14ac:dyDescent="0.25">
      <c r="A132" s="2" t="s">
        <v>152</v>
      </c>
      <c r="B132" s="2" t="s">
        <v>28</v>
      </c>
      <c r="C132" s="2" t="s">
        <v>9</v>
      </c>
      <c r="D132" s="8" t="e">
        <f ca="1">HYPERLINK("https://drive.google.com/file/d/1CWkHIX9LK40DZY87SF6eb_MzdENZQUnf/", _xludf.IMAGE("https://lh3.google.com/u/0/d/1CWkHIX9LK40DZY87SF6eb_MzdENZQUnf"))</f>
        <v>#NAME?</v>
      </c>
    </row>
    <row r="133" spans="1:4" ht="12.5" x14ac:dyDescent="0.25">
      <c r="A133" s="2" t="s">
        <v>153</v>
      </c>
      <c r="B133" s="2" t="s">
        <v>25</v>
      </c>
      <c r="C133" s="2" t="s">
        <v>9</v>
      </c>
      <c r="D133" s="6" t="e">
        <f ca="1">HYPERLINK("https://drive.google.com/file/d/1hgxTptN0KtVx0N5_HljnCKVXxvk_5X_A/", _xludf.IMAGE("https://lh3.google.com/u/0/d/1hgxTptN0KtVx0N5_HljnCKVXxvk_5X_A"))</f>
        <v>#NAME?</v>
      </c>
    </row>
    <row r="134" spans="1:4" ht="12.5" x14ac:dyDescent="0.25">
      <c r="A134" s="2" t="s">
        <v>154</v>
      </c>
      <c r="B134" s="2" t="s">
        <v>8</v>
      </c>
      <c r="C134" s="2" t="s">
        <v>9</v>
      </c>
      <c r="D134" s="6" t="e">
        <f ca="1">HYPERLINK("https://drive.google.com/file/d/16RUavajzh_MfZjpKaov_Q01FDFe6DM6F/", _xludf.IMAGE("https://lh3.google.com/u/0/d/16RUavajzh_MfZjpKaov_Q01FDFe6DM6F"))</f>
        <v>#NAME?</v>
      </c>
    </row>
    <row r="135" spans="1:4" ht="12.5" x14ac:dyDescent="0.25">
      <c r="A135" s="2" t="s">
        <v>155</v>
      </c>
      <c r="B135" s="2" t="s">
        <v>8</v>
      </c>
      <c r="C135" s="2" t="s">
        <v>9</v>
      </c>
      <c r="D135" s="6" t="e">
        <f ca="1">HYPERLINK("https://drive.google.com/file/d/1mz5jfsgOrxKOtq7E7C75cPf3HoW-OWJD/", _xludf.IMAGE("https://lh3.google.com/u/0/d/1mz5jfsgOrxKOtq7E7C75cPf3HoW-OWJD"))</f>
        <v>#NAME?</v>
      </c>
    </row>
    <row r="136" spans="1:4" ht="12.5" x14ac:dyDescent="0.25">
      <c r="A136" s="2" t="s">
        <v>156</v>
      </c>
      <c r="B136" s="2" t="s">
        <v>15</v>
      </c>
      <c r="C136" s="2" t="s">
        <v>9</v>
      </c>
      <c r="D136" s="6" t="e">
        <f ca="1">HYPERLINK("https://drive.google.com/file/d/15G7y32SurCAkfNPovAoftXpKar2YAL0h/", _xludf.IMAGE("https://lh3.google.com/u/0/d/15G7y32SurCAkfNPovAoftXpKar2YAL0h"))</f>
        <v>#NAME?</v>
      </c>
    </row>
    <row r="137" spans="1:4" ht="12.5" x14ac:dyDescent="0.25">
      <c r="A137" s="2" t="s">
        <v>157</v>
      </c>
      <c r="B137" s="2" t="s">
        <v>28</v>
      </c>
      <c r="C137" s="2" t="s">
        <v>9</v>
      </c>
      <c r="D137" s="6" t="e">
        <f ca="1">HYPERLINK("https://drive.google.com/file/d/1LnHNmHnBCDEzqD80ZSP0mHb27QE0njeV/", _xludf.IMAGE("https://lh3.google.com/u/0/d/1LnHNmHnBCDEzqD80ZSP0mHb27QE0njeV"))</f>
        <v>#NAME?</v>
      </c>
    </row>
    <row r="138" spans="1:4" ht="12.5" x14ac:dyDescent="0.25">
      <c r="A138" s="2" t="s">
        <v>158</v>
      </c>
      <c r="B138" s="2" t="s">
        <v>8</v>
      </c>
      <c r="C138" s="2" t="s">
        <v>9</v>
      </c>
      <c r="D138" s="8" t="e">
        <f ca="1">HYPERLINK("https://drive.google.com/file/d/19DDpWSXLe9y0nCZu71Dr1TqoQ3mSgDLy/", _xludf.IMAGE("https://lh3.google.com/u/0/d/19DDpWSXLe9y0nCZu71Dr1TqoQ3mSgDLy"))</f>
        <v>#NAME?</v>
      </c>
    </row>
    <row r="139" spans="1:4" ht="12.5" x14ac:dyDescent="0.25">
      <c r="A139" s="2" t="s">
        <v>159</v>
      </c>
      <c r="B139" s="2" t="s">
        <v>28</v>
      </c>
      <c r="C139" s="2" t="s">
        <v>9</v>
      </c>
      <c r="D139" s="8" t="e">
        <f ca="1">HYPERLINK("https://drive.google.com/file/d/1s_QoVLlG-6Rvz1F3lt2GEATzuJkXsEYR/", _xludf.IMAGE("https://lh3.google.com/u/0/d/1s_QoVLlG-6Rvz1F3lt2GEATzuJkXsEYR"))</f>
        <v>#NAME?</v>
      </c>
    </row>
    <row r="140" spans="1:4" ht="12.5" x14ac:dyDescent="0.25">
      <c r="A140" s="2" t="s">
        <v>160</v>
      </c>
      <c r="B140" s="2" t="s">
        <v>8</v>
      </c>
      <c r="C140" s="2" t="s">
        <v>9</v>
      </c>
      <c r="D140" s="8" t="e">
        <f ca="1">HYPERLINK("https://drive.google.com/file/d/1qjWAKAUqP-e14GGHGZ3rh7oKHXuBtZTu/", _xludf.IMAGE("https://lh3.google.com/u/0/d/1qjWAKAUqP-e14GGHGZ3rh7oKHXuBtZTu"))</f>
        <v>#NAME?</v>
      </c>
    </row>
    <row r="141" spans="1:4" ht="12.5" x14ac:dyDescent="0.25">
      <c r="A141" s="2" t="s">
        <v>161</v>
      </c>
      <c r="B141" s="2" t="s">
        <v>15</v>
      </c>
      <c r="C141" s="2" t="s">
        <v>9</v>
      </c>
      <c r="D141" s="8" t="e">
        <f ca="1">HYPERLINK("https://drive.google.com/file/d/1jMIp3rLdEdPdyUzx35D5pmaxogcchOwD/", _xludf.IMAGE("https://lh3.google.com/u/0/d/1jMIp3rLdEdPdyUzx35D5pmaxogcchOwD"))</f>
        <v>#NAME?</v>
      </c>
    </row>
    <row r="142" spans="1:4" ht="12.5" x14ac:dyDescent="0.25">
      <c r="A142" s="2" t="s">
        <v>162</v>
      </c>
      <c r="B142" s="2" t="s">
        <v>8</v>
      </c>
      <c r="C142" s="2" t="s">
        <v>9</v>
      </c>
      <c r="D142" s="8" t="e">
        <f ca="1">HYPERLINK("https://drive.google.com/file/d/113aEcIDua5omFfdQH9MG-MEJfZ3mzD16/", _xludf.IMAGE("https://lh3.google.com/u/0/d/113aEcIDua5omFfdQH9MG-MEJfZ3mzD16"))</f>
        <v>#NAME?</v>
      </c>
    </row>
    <row r="143" spans="1:4" ht="12.5" x14ac:dyDescent="0.25">
      <c r="A143" s="2" t="s">
        <v>163</v>
      </c>
      <c r="B143" s="2" t="s">
        <v>30</v>
      </c>
      <c r="C143" s="2" t="s">
        <v>9</v>
      </c>
      <c r="D143" s="8" t="e">
        <f ca="1">HYPERLINK("https://drive.google.com/file/d/1T_oynFIc4w3VgM-Ld3Ly4WxupaLpfMJj/", _xludf.IMAGE("https://lh3.google.com/u/0/d/1T_oynFIc4w3VgM-Ld3Ly4WxupaLpfMJj"))</f>
        <v>#NAME?</v>
      </c>
    </row>
    <row r="144" spans="1:4" ht="12.5" x14ac:dyDescent="0.25">
      <c r="A144" s="2" t="s">
        <v>164</v>
      </c>
      <c r="B144" s="2" t="s">
        <v>8</v>
      </c>
      <c r="C144" s="2" t="s">
        <v>9</v>
      </c>
      <c r="D144" s="8" t="e">
        <f ca="1">HYPERLINK("https://drive.google.com/file/d/1IXunPNytlb9xicA_M02iFvLnsEb9A035/", _xludf.IMAGE("https://lh3.google.com/u/0/d/1IXunPNytlb9xicA_M02iFvLnsEb9A035"))</f>
        <v>#NAME?</v>
      </c>
    </row>
    <row r="145" spans="1:4" ht="12.5" x14ac:dyDescent="0.25">
      <c r="A145" s="2" t="s">
        <v>165</v>
      </c>
      <c r="B145" s="2" t="s">
        <v>30</v>
      </c>
      <c r="C145" s="2" t="s">
        <v>9</v>
      </c>
      <c r="D145" s="8" t="e">
        <f ca="1">HYPERLINK("https://drive.google.com/file/d/17ZnCQHXwHGHFEAtyqhJMA4VYouT20yeF/", _xludf.IMAGE("https://lh3.google.com/u/0/d/17ZnCQHXwHGHFEAtyqhJMA4VYouT20yeF"))</f>
        <v>#NAME?</v>
      </c>
    </row>
    <row r="146" spans="1:4" ht="12.5" x14ac:dyDescent="0.25">
      <c r="A146" s="2" t="s">
        <v>166</v>
      </c>
      <c r="B146" s="2" t="s">
        <v>30</v>
      </c>
      <c r="C146" s="2" t="s">
        <v>9</v>
      </c>
      <c r="D146" s="8" t="e">
        <f ca="1">HYPERLINK("https://drive.google.com/file/d/1SjZ6DXYwWGINP2GMGo34Yubeixhl9jvh/", _xludf.IMAGE("https://lh3.google.com/u/0/d/1SjZ6DXYwWGINP2GMGo34Yubeixhl9jvh"))</f>
        <v>#NAME?</v>
      </c>
    </row>
    <row r="147" spans="1:4" ht="12.5" x14ac:dyDescent="0.25">
      <c r="A147" s="2" t="s">
        <v>167</v>
      </c>
      <c r="B147" s="2" t="s">
        <v>28</v>
      </c>
      <c r="C147" s="2" t="s">
        <v>9</v>
      </c>
      <c r="D147" s="8" t="e">
        <f ca="1">HYPERLINK("https://drive.google.com/file/d/1Yznh_xLzKj8KrWbuOBD7dyzC3avZnKLF/", _xludf.IMAGE("https://lh3.google.com/u/0/d/1Yznh_xLzKj8KrWbuOBD7dyzC3avZnKLF"))</f>
        <v>#NAME?</v>
      </c>
    </row>
    <row r="148" spans="1:4" ht="12.5" x14ac:dyDescent="0.25">
      <c r="A148" s="2" t="s">
        <v>168</v>
      </c>
      <c r="B148" s="2" t="s">
        <v>8</v>
      </c>
      <c r="C148" s="2" t="s">
        <v>9</v>
      </c>
      <c r="D148" s="8" t="e">
        <f ca="1">HYPERLINK("https://drive.google.com/file/d/1j5LENW_vHMOXXOOyvv6eTXtEg-xSuMqs/", _xludf.IMAGE("https://lh3.google.com/u/0/d/1j5LENW_vHMOXXOOyvv6eTXtEg-xSuMqs"))</f>
        <v>#NAME?</v>
      </c>
    </row>
    <row r="149" spans="1:4" ht="12.5" x14ac:dyDescent="0.25">
      <c r="A149" s="2" t="s">
        <v>169</v>
      </c>
      <c r="B149" s="2" t="s">
        <v>22</v>
      </c>
      <c r="C149" s="2" t="s">
        <v>9</v>
      </c>
      <c r="D149" s="6" t="e">
        <f ca="1">HYPERLINK("https://drive.google.com/file/d/14YZvA09mBjxQtuStYh_uMl2W7xwICHSU/", _xludf.IMAGE("https://lh3.google.com/u/0/d/14YZvA09mBjxQtuStYh_uMl2W7xwICHSU"))</f>
        <v>#NAME?</v>
      </c>
    </row>
    <row r="150" spans="1:4" ht="12.5" x14ac:dyDescent="0.25">
      <c r="A150" s="2" t="s">
        <v>170</v>
      </c>
      <c r="B150" s="2" t="s">
        <v>12</v>
      </c>
      <c r="C150" s="2" t="s">
        <v>9</v>
      </c>
      <c r="D150" s="8" t="e">
        <f ca="1">HYPERLINK("https://drive.google.com/file/d/13xoDDeWh10HfUwZpz9YoEEh4s15evO59/", _xludf.IMAGE("https://lh3.google.com/u/0/d/13xoDDeWh10HfUwZpz9YoEEh4s15evO59"))</f>
        <v>#NAME?</v>
      </c>
    </row>
    <row r="151" spans="1:4" ht="12.5" x14ac:dyDescent="0.25">
      <c r="A151" s="2" t="s">
        <v>171</v>
      </c>
      <c r="B151" s="2" t="s">
        <v>8</v>
      </c>
      <c r="C151" s="2" t="s">
        <v>9</v>
      </c>
      <c r="D151" s="8" t="e">
        <f ca="1">HYPERLINK("https://drive.google.com/file/d/1aD7Kfv159rnP9B6Hu7i_3cM5qhcauoEz/", _xludf.IMAGE("https://lh3.google.com/u/0/d/1aD7Kfv159rnP9B6Hu7i_3cM5qhcauoEz"))</f>
        <v>#NAME?</v>
      </c>
    </row>
    <row r="152" spans="1:4" ht="12.5" x14ac:dyDescent="0.25">
      <c r="A152" s="2" t="s">
        <v>172</v>
      </c>
      <c r="B152" s="2" t="s">
        <v>8</v>
      </c>
      <c r="C152" s="2" t="s">
        <v>9</v>
      </c>
      <c r="D152" s="8" t="e">
        <f ca="1">HYPERLINK("https://drive.google.com/file/d/1fjbQH_u8J1iRNoGXRTIOGqHXoRxQRluL/", _xludf.IMAGE("https://lh3.google.com/u/0/d/1fjbQH_u8J1iRNoGXRTIOGqHXoRxQRluL"))</f>
        <v>#NAME?</v>
      </c>
    </row>
    <row r="153" spans="1:4" ht="12.5" x14ac:dyDescent="0.25">
      <c r="A153" s="2" t="s">
        <v>173</v>
      </c>
      <c r="B153" s="2" t="s">
        <v>28</v>
      </c>
      <c r="C153" s="2" t="s">
        <v>9</v>
      </c>
      <c r="D153" s="6" t="e">
        <f ca="1">HYPERLINK("https://drive.google.com/file/d/1feR1IsxockaFj8chYoQVZxg4CqPA7a3G/", _xludf.IMAGE("https://lh3.google.com/u/0/d/1feR1IsxockaFj8chYoQVZxg4CqPA7a3G"))</f>
        <v>#NAME?</v>
      </c>
    </row>
    <row r="154" spans="1:4" ht="12.5" x14ac:dyDescent="0.25">
      <c r="A154" s="2" t="s">
        <v>174</v>
      </c>
      <c r="B154" s="2" t="s">
        <v>22</v>
      </c>
      <c r="C154" s="2" t="s">
        <v>9</v>
      </c>
      <c r="D154" s="6" t="e">
        <f ca="1">HYPERLINK("https://drive.google.com/file/d/1zzPUoSrFICbzUzhwhWrqSDMEtbKAP4Y-/", _xludf.IMAGE("https://lh3.google.com/u/0/d/1zzPUoSrFICbzUzhwhWrqSDMEtbKAP4Y-"))</f>
        <v>#NAME?</v>
      </c>
    </row>
    <row r="155" spans="1:4" ht="12.5" x14ac:dyDescent="0.25">
      <c r="A155" s="2" t="s">
        <v>175</v>
      </c>
      <c r="B155" s="2" t="s">
        <v>8</v>
      </c>
      <c r="C155" s="2" t="s">
        <v>9</v>
      </c>
      <c r="D155" s="8" t="e">
        <f ca="1">HYPERLINK("https://drive.google.com/file/d/1kx904OqoG-z-9wS2c9YmlM44_vWNGOAG/", _xludf.IMAGE("https://lh3.google.com/u/0/d/1kx904OqoG-z-9wS2c9YmlM44_vWNGOAG"))</f>
        <v>#NAME?</v>
      </c>
    </row>
    <row r="156" spans="1:4" ht="12.5" x14ac:dyDescent="0.25">
      <c r="A156" s="2" t="s">
        <v>176</v>
      </c>
      <c r="B156" s="2" t="s">
        <v>12</v>
      </c>
      <c r="C156" s="2" t="s">
        <v>9</v>
      </c>
      <c r="D156" s="8" t="e">
        <f ca="1">HYPERLINK("https://drive.google.com/file/d/1saXWm5EOvDHU16ljHOIbVIFpb2F-a3Ns/", _xludf.IMAGE("https://lh3.google.com/u/0/d/1saXWm5EOvDHU16ljHOIbVIFpb2F-a3Ns"))</f>
        <v>#NAME?</v>
      </c>
    </row>
    <row r="157" spans="1:4" ht="12.5" x14ac:dyDescent="0.25">
      <c r="A157" s="2" t="s">
        <v>177</v>
      </c>
      <c r="B157" s="2" t="s">
        <v>30</v>
      </c>
      <c r="C157" s="2" t="s">
        <v>9</v>
      </c>
      <c r="D157" s="8" t="e">
        <f ca="1">HYPERLINK("https://drive.google.com/file/d/1JHusUqDySi0oOJxvvNkXeNH3jd027RKA/", _xludf.IMAGE("https://lh3.google.com/u/0/d/1JHusUqDySi0oOJxvvNkXeNH3jd027RKA"))</f>
        <v>#NAME?</v>
      </c>
    </row>
    <row r="158" spans="1:4" ht="12.5" x14ac:dyDescent="0.25">
      <c r="A158" s="2" t="s">
        <v>178</v>
      </c>
      <c r="B158" s="2" t="s">
        <v>8</v>
      </c>
      <c r="C158" s="2" t="s">
        <v>9</v>
      </c>
      <c r="D158" s="8" t="e">
        <f ca="1">HYPERLINK("https://drive.google.com/file/d/1KyLpUFCocaRviHhpYxfp7N6v3EtKOdwy/", _xludf.IMAGE("https://lh3.google.com/u/0/d/1KyLpUFCocaRviHhpYxfp7N6v3EtKOdwy"))</f>
        <v>#NAME?</v>
      </c>
    </row>
    <row r="159" spans="1:4" ht="12.5" x14ac:dyDescent="0.25">
      <c r="A159" s="2" t="s">
        <v>179</v>
      </c>
      <c r="B159" s="2" t="s">
        <v>8</v>
      </c>
      <c r="C159" s="2" t="s">
        <v>9</v>
      </c>
      <c r="D159" s="6" t="e">
        <f ca="1">HYPERLINK("https://drive.google.com/file/d/1CxOv5UxcNwucNaMhTQYVy160vp1EJenJ/", _xludf.IMAGE("https://lh3.google.com/u/0/d/1CxOv5UxcNwucNaMhTQYVy160vp1EJenJ"))</f>
        <v>#NAME?</v>
      </c>
    </row>
    <row r="160" spans="1:4" ht="12.5" x14ac:dyDescent="0.25">
      <c r="A160" s="2" t="s">
        <v>180</v>
      </c>
      <c r="B160" s="2" t="s">
        <v>8</v>
      </c>
      <c r="C160" s="2" t="s">
        <v>9</v>
      </c>
      <c r="D160" s="6" t="e">
        <f ca="1">HYPERLINK("https://drive.google.com/file/d/1f-PEaEyz4eGkvmvonCha4f0wKUI-dZOi/", _xludf.IMAGE("https://lh3.google.com/u/0/d/1f-PEaEyz4eGkvmvonCha4f0wKUI-dZOi"))</f>
        <v>#NAME?</v>
      </c>
    </row>
    <row r="161" spans="1:4" ht="12.5" x14ac:dyDescent="0.25">
      <c r="A161" s="2" t="s">
        <v>181</v>
      </c>
      <c r="B161" s="2" t="s">
        <v>8</v>
      </c>
      <c r="C161" s="2" t="s">
        <v>9</v>
      </c>
      <c r="D161" s="8" t="e">
        <f ca="1">HYPERLINK("https://drive.google.com/file/d/15NDEwMnk_0gIVdW7BUB-MuHxRjF7HXlL/", _xludf.IMAGE("https://lh3.google.com/u/0/d/15NDEwMnk_0gIVdW7BUB-MuHxRjF7HXlL"))</f>
        <v>#NAME?</v>
      </c>
    </row>
    <row r="162" spans="1:4" ht="12.5" x14ac:dyDescent="0.25">
      <c r="A162" s="2" t="s">
        <v>182</v>
      </c>
      <c r="B162" s="2" t="s">
        <v>8</v>
      </c>
      <c r="C162" s="2" t="s">
        <v>9</v>
      </c>
      <c r="D162" s="8" t="e">
        <f ca="1">HYPERLINK("https://drive.google.com/file/d/1iheIvQRt_98Z2XHuUqYh1QNoo-zgkwJr/", _xludf.IMAGE("https://lh3.google.com/u/0/d/1iheIvQRt_98Z2XHuUqYh1QNoo-zgkwJr"))</f>
        <v>#NAME?</v>
      </c>
    </row>
    <row r="163" spans="1:4" ht="12.5" x14ac:dyDescent="0.25">
      <c r="A163" s="2" t="s">
        <v>183</v>
      </c>
      <c r="B163" s="2" t="s">
        <v>8</v>
      </c>
      <c r="C163" s="2" t="s">
        <v>9</v>
      </c>
      <c r="D163" s="6" t="e">
        <f ca="1">HYPERLINK("https://drive.google.com/file/d/1HB2eKki3eu4i-B58nArJweyKSODfWDCc/", _xludf.IMAGE("https://lh3.google.com/u/0/d/1HB2eKki3eu4i-B58nArJweyKSODfWDCc"))</f>
        <v>#NAME?</v>
      </c>
    </row>
    <row r="164" spans="1:4" ht="12.5" x14ac:dyDescent="0.25">
      <c r="A164" s="2" t="s">
        <v>184</v>
      </c>
      <c r="B164" s="2" t="s">
        <v>30</v>
      </c>
      <c r="C164" s="2" t="s">
        <v>9</v>
      </c>
      <c r="D164" s="6" t="e">
        <f ca="1">HYPERLINK("https://drive.google.com/file/d/1DJRLqc-dvWaPxonJZdK_H1GElTHqIhj1/", _xludf.IMAGE("https://lh3.google.com/u/0/d/1DJRLqc-dvWaPxonJZdK_H1GElTHqIhj1"))</f>
        <v>#NAME?</v>
      </c>
    </row>
    <row r="165" spans="1:4" ht="12.5" x14ac:dyDescent="0.25">
      <c r="A165" s="2" t="s">
        <v>185</v>
      </c>
      <c r="B165" s="2" t="s">
        <v>8</v>
      </c>
      <c r="C165" s="2" t="s">
        <v>9</v>
      </c>
      <c r="D165" s="8" t="e">
        <f ca="1">HYPERLINK("https://drive.google.com/file/d/1pJTJfkCoA-jM9qG4u7l9sV2vWQNgab1f/", _xludf.IMAGE("https://lh3.google.com/u/0/d/1pJTJfkCoA-jM9qG4u7l9sV2vWQNgab1f"))</f>
        <v>#NAME?</v>
      </c>
    </row>
    <row r="166" spans="1:4" ht="12.5" x14ac:dyDescent="0.25">
      <c r="A166" s="2" t="s">
        <v>186</v>
      </c>
      <c r="B166" s="2" t="s">
        <v>17</v>
      </c>
      <c r="C166" s="2" t="s">
        <v>9</v>
      </c>
      <c r="D166" s="8" t="e">
        <f ca="1">HYPERLINK("https://drive.google.com/file/d/1E2OMsvvTZybJaqudnTjHOGWfBN9AIfAD/", _xludf.IMAGE("https://lh3.google.com/u/0/d/1E2OMsvvTZybJaqudnTjHOGWfBN9AIfAD"))</f>
        <v>#NAME?</v>
      </c>
    </row>
    <row r="167" spans="1:4" ht="12.5" x14ac:dyDescent="0.25">
      <c r="A167" s="2" t="s">
        <v>187</v>
      </c>
      <c r="B167" s="2" t="s">
        <v>8</v>
      </c>
      <c r="C167" s="2" t="s">
        <v>9</v>
      </c>
      <c r="D167" s="8" t="e">
        <f ca="1">HYPERLINK("https://drive.google.com/file/d/1UFn9VYE-nskOBF7_JcNmJh3jHGZglHo1/", _xludf.IMAGE("https://lh3.google.com/u/0/d/1UFn9VYE-nskOBF7_JcNmJh3jHGZglHo1"))</f>
        <v>#NAME?</v>
      </c>
    </row>
    <row r="168" spans="1:4" ht="12.5" x14ac:dyDescent="0.25">
      <c r="A168" s="2" t="s">
        <v>188</v>
      </c>
      <c r="B168" s="2" t="s">
        <v>17</v>
      </c>
      <c r="C168" s="2" t="s">
        <v>9</v>
      </c>
      <c r="D168" s="8" t="e">
        <f ca="1">HYPERLINK("https://drive.google.com/file/d/1gmqXbJ7vLytGbBBTR35LD9dIrarLHg5O/", _xludf.IMAGE("https://lh3.google.com/u/0/d/1gmqXbJ7vLytGbBBTR35LD9dIrarLHg5O"))</f>
        <v>#NAME?</v>
      </c>
    </row>
    <row r="169" spans="1:4" ht="12.5" x14ac:dyDescent="0.25">
      <c r="A169" s="2" t="s">
        <v>189</v>
      </c>
      <c r="B169" s="2" t="s">
        <v>17</v>
      </c>
      <c r="C169" s="2" t="s">
        <v>9</v>
      </c>
      <c r="D169" s="8" t="e">
        <f ca="1">HYPERLINK("https://drive.google.com/file/d/1973cOlOzJHyjbxapUGdurE97Rq-94WX2/", _xludf.IMAGE("https://lh3.google.com/u/0/d/1973cOlOzJHyjbxapUGdurE97Rq-94WX2"))</f>
        <v>#NAME?</v>
      </c>
    </row>
    <row r="170" spans="1:4" ht="12.5" x14ac:dyDescent="0.25">
      <c r="A170" s="2" t="s">
        <v>190</v>
      </c>
      <c r="B170" s="2" t="s">
        <v>8</v>
      </c>
      <c r="C170" s="2" t="s">
        <v>9</v>
      </c>
      <c r="D170" s="8" t="e">
        <f ca="1">HYPERLINK("https://drive.google.com/file/d/17teGiv2KDHxY-oMWrC0FwAtI2UcLZwc0/", _xludf.IMAGE("https://lh3.google.com/u/0/d/17teGiv2KDHxY-oMWrC0FwAtI2UcLZwc0"))</f>
        <v>#NAME?</v>
      </c>
    </row>
    <row r="171" spans="1:4" ht="12.5" x14ac:dyDescent="0.25">
      <c r="A171" s="2" t="s">
        <v>191</v>
      </c>
      <c r="B171" s="2" t="s">
        <v>8</v>
      </c>
      <c r="C171" s="2" t="s">
        <v>9</v>
      </c>
      <c r="D171" s="8" t="e">
        <f ca="1">HYPERLINK("https://drive.google.com/file/d/1W3KspMGu607MLVStbDbOMxN5Z9VZ9HxR/", _xludf.IMAGE("https://lh3.google.com/u/0/d/1W3KspMGu607MLVStbDbOMxN5Z9VZ9HxR"))</f>
        <v>#NAME?</v>
      </c>
    </row>
    <row r="172" spans="1:4" ht="12.5" x14ac:dyDescent="0.25">
      <c r="A172" s="2" t="s">
        <v>192</v>
      </c>
      <c r="B172" s="2" t="s">
        <v>8</v>
      </c>
      <c r="C172" s="2" t="s">
        <v>9</v>
      </c>
      <c r="D172" s="8" t="e">
        <f ca="1">HYPERLINK("https://drive.google.com/file/d/1sGvIbEXzxtBUGj15LDpgBB6PwZSf3RvV/", _xludf.IMAGE("https://lh3.google.com/u/0/d/1sGvIbEXzxtBUGj15LDpgBB6PwZSf3RvV"))</f>
        <v>#NAME?</v>
      </c>
    </row>
    <row r="173" spans="1:4" ht="12.5" x14ac:dyDescent="0.25">
      <c r="A173" s="2" t="s">
        <v>193</v>
      </c>
      <c r="B173" s="2" t="s">
        <v>30</v>
      </c>
      <c r="C173" s="2" t="s">
        <v>9</v>
      </c>
      <c r="D173" s="8" t="e">
        <f ca="1">HYPERLINK("https://drive.google.com/file/d/19lwW47Mtzlbgv8HK3AArfftG5xX3VEt5/", _xludf.IMAGE("https://lh3.google.com/u/0/d/19lwW47Mtzlbgv8HK3AArfftG5xX3VEt5"))</f>
        <v>#NAME?</v>
      </c>
    </row>
    <row r="174" spans="1:4" ht="12.5" x14ac:dyDescent="0.25">
      <c r="A174" s="2" t="s">
        <v>194</v>
      </c>
      <c r="B174" s="2" t="s">
        <v>8</v>
      </c>
      <c r="C174" s="2" t="s">
        <v>9</v>
      </c>
      <c r="D174" s="8" t="e">
        <f ca="1">HYPERLINK("https://drive.google.com/file/d/10iH59c_nsjEYxnSb3IfTPV-Z8V4N-0rT/", _xludf.IMAGE("https://lh3.google.com/u/0/d/10iH59c_nsjEYxnSb3IfTPV-Z8V4N-0rT"))</f>
        <v>#NAME?</v>
      </c>
    </row>
    <row r="175" spans="1:4" ht="12.5" x14ac:dyDescent="0.25">
      <c r="A175" s="2" t="s">
        <v>195</v>
      </c>
      <c r="B175" s="2" t="s">
        <v>8</v>
      </c>
      <c r="C175" s="2" t="s">
        <v>9</v>
      </c>
      <c r="D175" s="8" t="e">
        <f ca="1">HYPERLINK("https://drive.google.com/file/d/1s1016E6nJOqoPwAucjaGRZ4ajW2vmWsM/", _xludf.IMAGE("https://lh3.google.com/u/0/d/1s1016E6nJOqoPwAucjaGRZ4ajW2vmWsM"))</f>
        <v>#NAME?</v>
      </c>
    </row>
    <row r="176" spans="1:4" ht="12.5" x14ac:dyDescent="0.25">
      <c r="A176" s="2" t="s">
        <v>196</v>
      </c>
      <c r="B176" s="2" t="s">
        <v>28</v>
      </c>
      <c r="C176" s="2" t="s">
        <v>9</v>
      </c>
      <c r="D176" s="8" t="e">
        <f ca="1">HYPERLINK("https://drive.google.com/file/d/1x5GZ3HL6iVOeNLwuaWc0U72atasVJO52/", _xludf.IMAGE("https://lh3.google.com/u/0/d/1x5GZ3HL6iVOeNLwuaWc0U72atasVJO52"))</f>
        <v>#NAME?</v>
      </c>
    </row>
    <row r="177" spans="1:4" ht="12.5" x14ac:dyDescent="0.25">
      <c r="A177" s="2" t="s">
        <v>197</v>
      </c>
      <c r="B177" s="2" t="s">
        <v>8</v>
      </c>
      <c r="C177" s="2" t="s">
        <v>9</v>
      </c>
      <c r="D177" s="8" t="e">
        <f ca="1">HYPERLINK("https://drive.google.com/file/d/1UeCeAMCZ5Snt1mjH9emGY8L64daKtrlE/", _xludf.IMAGE("https://lh3.google.com/u/0/d/1UeCeAMCZ5Snt1mjH9emGY8L64daKtrlE"))</f>
        <v>#NAME?</v>
      </c>
    </row>
    <row r="178" spans="1:4" ht="12.5" x14ac:dyDescent="0.25">
      <c r="A178" s="2" t="s">
        <v>198</v>
      </c>
      <c r="B178" s="2" t="s">
        <v>8</v>
      </c>
      <c r="C178" s="2" t="s">
        <v>9</v>
      </c>
      <c r="D178" s="8" t="e">
        <f ca="1">HYPERLINK("https://drive.google.com/file/d/1DIW7RXyIpbvuQxAE1E_nCfO5vPIWZ8K0/", _xludf.IMAGE("https://lh3.google.com/u/0/d/1DIW7RXyIpbvuQxAE1E_nCfO5vPIWZ8K0"))</f>
        <v>#NAME?</v>
      </c>
    </row>
    <row r="179" spans="1:4" ht="12.5" x14ac:dyDescent="0.25">
      <c r="A179" s="2" t="s">
        <v>199</v>
      </c>
      <c r="B179" s="2" t="s">
        <v>8</v>
      </c>
      <c r="C179" s="2" t="s">
        <v>9</v>
      </c>
      <c r="D179" s="8" t="e">
        <f ca="1">HYPERLINK("https://drive.google.com/file/d/1sBIxWfBu6ArVxrE5ewpIg0Tl8_5_0GqO/", _xludf.IMAGE("https://lh3.google.com/u/0/d/1sBIxWfBu6ArVxrE5ewpIg0Tl8_5_0GqO"))</f>
        <v>#NAME?</v>
      </c>
    </row>
    <row r="180" spans="1:4" ht="12.5" x14ac:dyDescent="0.25">
      <c r="A180" s="2" t="s">
        <v>200</v>
      </c>
      <c r="B180" s="2" t="s">
        <v>8</v>
      </c>
      <c r="C180" s="2" t="s">
        <v>9</v>
      </c>
      <c r="D180" s="8" t="e">
        <f ca="1">HYPERLINK("https://drive.google.com/file/d/1YN-e3fDA4GFRM-CHwT02ZiYR-jhmRxsQ/", _xludf.IMAGE("https://lh3.google.com/u/0/d/1YN-e3fDA4GFRM-CHwT02ZiYR-jhmRxsQ"))</f>
        <v>#NAME?</v>
      </c>
    </row>
    <row r="181" spans="1:4" ht="12.5" x14ac:dyDescent="0.25">
      <c r="A181" s="2" t="s">
        <v>201</v>
      </c>
      <c r="B181" s="2" t="s">
        <v>30</v>
      </c>
      <c r="C181" s="2" t="s">
        <v>9</v>
      </c>
      <c r="D181" s="8" t="e">
        <f ca="1">HYPERLINK("https://drive.google.com/file/d/13z-fPtsNwNeCuy5vEpFT4jTbb4010-1I/", _xludf.IMAGE("https://lh3.google.com/u/0/d/13z-fPtsNwNeCuy5vEpFT4jTbb4010-1I"))</f>
        <v>#NAME?</v>
      </c>
    </row>
    <row r="182" spans="1:4" ht="12.5" x14ac:dyDescent="0.25">
      <c r="A182" s="2" t="s">
        <v>202</v>
      </c>
      <c r="B182" s="2" t="s">
        <v>12</v>
      </c>
      <c r="C182" s="2" t="s">
        <v>9</v>
      </c>
      <c r="D182" s="8" t="e">
        <f ca="1">HYPERLINK("https://drive.google.com/file/d/1O_SK1rCyDBgmXACHZ_BhbV3cHEAZ841n/", _xludf.IMAGE("https://lh3.google.com/u/0/d/1O_SK1rCyDBgmXACHZ_BhbV3cHEAZ841n"))</f>
        <v>#NAME?</v>
      </c>
    </row>
    <row r="183" spans="1:4" ht="12.5" x14ac:dyDescent="0.25">
      <c r="A183" s="2" t="s">
        <v>203</v>
      </c>
      <c r="B183" s="2" t="s">
        <v>32</v>
      </c>
      <c r="C183" s="2" t="s">
        <v>9</v>
      </c>
      <c r="D183" s="8" t="e">
        <f ca="1">HYPERLINK("https://drive.google.com/file/d/1wO23RA8CqKQt_pmTAbut4yRfdAavhz3m/", _xludf.IMAGE("https://lh3.google.com/u/0/d/1wO23RA8CqKQt_pmTAbut4yRfdAavhz3m"))</f>
        <v>#NAME?</v>
      </c>
    </row>
    <row r="184" spans="1:4" ht="12.5" x14ac:dyDescent="0.25">
      <c r="A184" s="2" t="s">
        <v>204</v>
      </c>
      <c r="B184" s="2" t="s">
        <v>30</v>
      </c>
      <c r="C184" s="2" t="s">
        <v>9</v>
      </c>
      <c r="D184" s="8" t="e">
        <f ca="1">HYPERLINK("https://drive.google.com/file/d/1J6zsfBHYeBvKIW-IaLoM0hP9wk-GiJO2/", _xludf.IMAGE("https://lh3.google.com/u/0/d/1J6zsfBHYeBvKIW-IaLoM0hP9wk-GiJO2"))</f>
        <v>#NAME?</v>
      </c>
    </row>
    <row r="185" spans="1:4" ht="12.5" x14ac:dyDescent="0.25">
      <c r="A185" s="2" t="s">
        <v>205</v>
      </c>
      <c r="B185" s="2" t="s">
        <v>30</v>
      </c>
      <c r="C185" s="2" t="s">
        <v>9</v>
      </c>
      <c r="D185" s="8" t="e">
        <f ca="1">HYPERLINK("https://drive.google.com/file/d/1UixofgEDzcp6VE3WDAQ6bdXdBG2Oj8eZ/", _xludf.IMAGE("https://lh3.google.com/u/0/d/1UixofgEDzcp6VE3WDAQ6bdXdBG2Oj8eZ"))</f>
        <v>#NAME?</v>
      </c>
    </row>
    <row r="186" spans="1:4" ht="12.5" x14ac:dyDescent="0.25">
      <c r="A186" s="2" t="s">
        <v>206</v>
      </c>
      <c r="B186" s="2" t="s">
        <v>12</v>
      </c>
      <c r="C186" s="2" t="s">
        <v>9</v>
      </c>
      <c r="D186" s="8" t="e">
        <f ca="1">HYPERLINK("https://drive.google.com/file/d/1PAVBXGsWnzFkNOIt2tLQaM9H-l8B_qPx/", _xludf.IMAGE("https://lh3.google.com/u/0/d/1PAVBXGsWnzFkNOIt2tLQaM9H-l8B_qPx"))</f>
        <v>#NAME?</v>
      </c>
    </row>
    <row r="187" spans="1:4" ht="12.5" x14ac:dyDescent="0.25">
      <c r="A187" s="2" t="s">
        <v>207</v>
      </c>
      <c r="B187" s="2" t="s">
        <v>30</v>
      </c>
      <c r="C187" s="2" t="s">
        <v>9</v>
      </c>
      <c r="D187" s="8" t="e">
        <f ca="1">HYPERLINK("https://drive.google.com/file/d/1diYtVAOlt9H0RyBzVqhSiK6FmEloT6-j/", _xludf.IMAGE("https://lh3.google.com/u/0/d/1diYtVAOlt9H0RyBzVqhSiK6FmEloT6-j"))</f>
        <v>#NAME?</v>
      </c>
    </row>
    <row r="188" spans="1:4" ht="12.5" x14ac:dyDescent="0.25">
      <c r="A188" s="2" t="s">
        <v>208</v>
      </c>
      <c r="B188" s="2" t="s">
        <v>12</v>
      </c>
      <c r="C188" s="2" t="s">
        <v>9</v>
      </c>
      <c r="D188" s="8" t="e">
        <f ca="1">HYPERLINK("https://drive.google.com/file/d/19lBYxu9Z9BSO96G1PtuRGOi5gwM0cAwM/", _xludf.IMAGE("https://lh3.google.com/u/0/d/19lBYxu9Z9BSO96G1PtuRGOi5gwM0cAwM"))</f>
        <v>#NAME?</v>
      </c>
    </row>
    <row r="189" spans="1:4" ht="12.5" x14ac:dyDescent="0.25">
      <c r="A189" s="9" t="s">
        <v>209</v>
      </c>
      <c r="B189" s="9" t="s">
        <v>12</v>
      </c>
      <c r="C189" s="9" t="s">
        <v>9</v>
      </c>
      <c r="D189" s="8" t="e">
        <f ca="1">HYPERLINK("https://drive.google.com/file/d/1TbNLLxConSnSEzMxUdj0OA1-UPPjjKh_/", _xludf.IMAGE("https://lh3.google.com/u/0/d/1TbNLLxConSnSEzMxUdj0OA1-UPPjjKh_"))</f>
        <v>#NAME?</v>
      </c>
    </row>
    <row r="190" spans="1:4" ht="12.5" x14ac:dyDescent="0.25">
      <c r="A190" s="9" t="s">
        <v>210</v>
      </c>
      <c r="B190" s="9" t="s">
        <v>28</v>
      </c>
      <c r="C190" s="9" t="s">
        <v>9</v>
      </c>
      <c r="D190" s="8" t="e">
        <f ca="1">HYPERLINK("https://drive.google.com/file/d/1VpvFou8gzP-ei2O76lGbIYZXHfARqtqP/", _xludf.IMAGE("https://lh3.google.com/u/0/d/1VpvFou8gzP-ei2O76lGbIYZXHfARqtqP"))</f>
        <v>#NAME?</v>
      </c>
    </row>
    <row r="191" spans="1:4" ht="12.5" x14ac:dyDescent="0.25">
      <c r="A191" s="9" t="s">
        <v>211</v>
      </c>
      <c r="B191" s="2" t="s">
        <v>30</v>
      </c>
      <c r="C191" s="9" t="s">
        <v>9</v>
      </c>
      <c r="D191" s="8" t="e">
        <f ca="1">HYPERLINK("https://drive.google.com/file/d/1iRwy8U1fEuelBL5tQY5Yijr-fHeyfo9I/", _xludf.IMAGE("https://lh3.google.com/u/0/d/1iRwy8U1fEuelBL5tQY5Yijr-fHeyfo9I"))</f>
        <v>#NAME?</v>
      </c>
    </row>
    <row r="192" spans="1:4" ht="12.5" x14ac:dyDescent="0.25">
      <c r="A192" s="2" t="s">
        <v>212</v>
      </c>
      <c r="B192" s="2" t="s">
        <v>28</v>
      </c>
      <c r="C192" s="2" t="s">
        <v>9</v>
      </c>
      <c r="D192" s="8" t="e">
        <f ca="1">HYPERLINK("https://drive.google.com/file/d/1CteMmGxNSbGSXwEIpVyD-lhBXLv-9rz7/", _xludf.IMAGE("https://lh3.google.com/u/0/d/1CteMmGxNSbGSXwEIpVyD-lhBXLv-9rz7"))</f>
        <v>#NAME?</v>
      </c>
    </row>
    <row r="193" spans="1:5" ht="12.5" x14ac:dyDescent="0.25">
      <c r="A193" s="2" t="s">
        <v>213</v>
      </c>
      <c r="B193" s="2" t="s">
        <v>8</v>
      </c>
      <c r="C193" s="2" t="s">
        <v>9</v>
      </c>
      <c r="D193" s="8" t="e">
        <f ca="1">HYPERLINK("https://drive.google.com/file/d/1B3sh0UTmNLZJ1_CwfhEuFhcKy00g9ynG/", _xludf.IMAGE("https://lh3.google.com/u/0/d/1B3sh0UTmNLZJ1_CwfhEuFhcKy00g9ynG"))</f>
        <v>#NAME?</v>
      </c>
    </row>
    <row r="194" spans="1:5" ht="12.5" x14ac:dyDescent="0.25">
      <c r="A194" s="2" t="s">
        <v>214</v>
      </c>
      <c r="B194" s="2" t="s">
        <v>8</v>
      </c>
      <c r="C194" s="2" t="s">
        <v>9</v>
      </c>
      <c r="D194" s="8" t="e">
        <f ca="1">HYPERLINK("https://drive.google.com/file/d/1OWK-kQY77y1SOEBy9cob2VeU73tKYmaH/", _xludf.IMAGE("https://lh3.google.com/u/0/d/1OWK-kQY77y1SOEBy9cob2VeU73tKYmaH"))</f>
        <v>#NAME?</v>
      </c>
    </row>
    <row r="195" spans="1:5" ht="12.5" x14ac:dyDescent="0.25">
      <c r="A195" s="9" t="s">
        <v>215</v>
      </c>
      <c r="B195" s="9" t="s">
        <v>8</v>
      </c>
      <c r="C195" s="9" t="s">
        <v>9</v>
      </c>
      <c r="D195" s="8" t="e">
        <f ca="1">HYPERLINK("https://drive.google.com/file/d/1M6f-v7U0hOa5gM_Zy3rJOuNnnjxydv_s/", _xludf.IMAGE("https://lh3.google.com/u/0/d/1M6f-v7U0hOa5gM_Zy3rJOuNnnjxydv_s"))</f>
        <v>#NAME?</v>
      </c>
    </row>
    <row r="196" spans="1:5" ht="12.5" x14ac:dyDescent="0.25">
      <c r="A196" s="9" t="s">
        <v>216</v>
      </c>
      <c r="B196" s="9" t="s">
        <v>8</v>
      </c>
      <c r="C196" s="9" t="s">
        <v>9</v>
      </c>
      <c r="D196" s="8" t="e">
        <f ca="1">HYPERLINK("https://drive.google.com/file/d/1_7xZHwyyVUo_J5zDKbRktvi4IANEgS7h/", _xludf.IMAGE("https://lh3.google.com/u/0/d/1_7xZHwyyVUo_J5zDKbRktvi4IANEgS7h"))</f>
        <v>#NAME?</v>
      </c>
    </row>
    <row r="197" spans="1:5" ht="12.5" x14ac:dyDescent="0.25">
      <c r="A197" s="2" t="s">
        <v>217</v>
      </c>
      <c r="B197" s="2" t="s">
        <v>8</v>
      </c>
      <c r="C197" s="2" t="s">
        <v>9</v>
      </c>
      <c r="D197" s="8" t="e">
        <f ca="1">HYPERLINK("https://drive.google.com/file/d/1G13DviPdTh3VahxlvhmtLnkpPe2m35vR/", _xludf.IMAGE("https://lh3.google.com/u/0/d/1G13DviPdTh3VahxlvhmtLnkpPe2m35vR"))</f>
        <v>#NAME?</v>
      </c>
    </row>
    <row r="198" spans="1:5" ht="12.5" x14ac:dyDescent="0.25">
      <c r="A198" s="2" t="s">
        <v>218</v>
      </c>
      <c r="B198" s="2" t="s">
        <v>8</v>
      </c>
      <c r="C198" s="2" t="s">
        <v>9</v>
      </c>
      <c r="D198" s="8" t="e">
        <f ca="1">HYPERLINK("https://drive.google.com/file/d/1kBZAKu-w4xAc0DwqGAuP5wXBPkcPFxjh/", _xludf.IMAGE("https://lh3.google.com/u/0/d/1kBZAKu-w4xAc0DwqGAuP5wXBPkcPFxjh"))</f>
        <v>#NAME?</v>
      </c>
    </row>
    <row r="199" spans="1:5" ht="12.5" x14ac:dyDescent="0.25">
      <c r="A199" s="2" t="s">
        <v>219</v>
      </c>
      <c r="B199" s="2" t="s">
        <v>8</v>
      </c>
      <c r="C199" s="2" t="s">
        <v>9</v>
      </c>
      <c r="D199" s="8" t="e">
        <f ca="1">HYPERLINK("https://drive.google.com/file/d/1UFuS0F72uWgd3VUJ_8EEPDqGovg1BVk-/", _xludf.IMAGE("https://lh3.google.com/u/0/d/1UFuS0F72uWgd3VUJ_8EEPDqGovg1BVk-"))</f>
        <v>#NAME?</v>
      </c>
      <c r="E199" s="2"/>
    </row>
    <row r="200" spans="1:5" ht="12.5" x14ac:dyDescent="0.25">
      <c r="A200" s="2" t="s">
        <v>220</v>
      </c>
      <c r="B200" s="2" t="s">
        <v>8</v>
      </c>
      <c r="C200" s="2" t="s">
        <v>9</v>
      </c>
      <c r="D200" s="8" t="e">
        <f ca="1">HYPERLINK("https://drive.google.com/file/d/1gW3Tg-Rn0z5Gi6yrOxaHnjFOFhfIlRfy/", _xludf.IMAGE("https://lh3.google.com/u/0/d/1gW3Tg-Rn0z5Gi6yrOxaHnjFOFhfIlRfy"))</f>
        <v>#NAME?</v>
      </c>
      <c r="E200" s="2"/>
    </row>
    <row r="201" spans="1:5" ht="12.5" x14ac:dyDescent="0.25">
      <c r="A201" s="2" t="s">
        <v>221</v>
      </c>
      <c r="B201" s="2" t="s">
        <v>15</v>
      </c>
      <c r="C201" s="2" t="s">
        <v>9</v>
      </c>
      <c r="D201" s="8" t="e">
        <f ca="1">HYPERLINK("https://drive.google.com/file/d/1z4TRbg4jrjcZgFEvdspOIQvvP-S-fqDB/", _xludf.IMAGE("https://lh3.google.com/u/0/d/1z4TRbg4jrjcZgFEvdspOIQvvP-S-fqDB"))</f>
        <v>#NAME?</v>
      </c>
      <c r="E201" s="2"/>
    </row>
    <row r="202" spans="1:5" ht="12.5" x14ac:dyDescent="0.25">
      <c r="A202" s="2" t="s">
        <v>222</v>
      </c>
      <c r="B202" s="2" t="s">
        <v>8</v>
      </c>
      <c r="C202" s="2" t="s">
        <v>9</v>
      </c>
      <c r="D202" s="8" t="e">
        <f ca="1">HYPERLINK("https://drive.google.com/file/d/1o_daMCTnqo734Vuny8K-qJHKZ2SnlJ7R/", _xludf.IMAGE("https://lh3.google.com/u/0/d/1o_daMCTnqo734Vuny8K-qJHKZ2SnlJ7R"))</f>
        <v>#NAME?</v>
      </c>
      <c r="E202" s="2"/>
    </row>
    <row r="203" spans="1:5" ht="12.5" x14ac:dyDescent="0.25">
      <c r="A203" s="2" t="s">
        <v>223</v>
      </c>
      <c r="B203" s="2" t="s">
        <v>15</v>
      </c>
      <c r="C203" s="2" t="s">
        <v>9</v>
      </c>
      <c r="D203" s="8" t="e">
        <f ca="1">HYPERLINK("https://drive.google.com/file/d/1ztnF7h09d3ecxFpZP6XlQ-3nTNjkZLZ4/", _xludf.IMAGE("https://lh3.google.com/u/0/d/1ztnF7h09d3ecxFpZP6XlQ-3nTNjkZLZ4"))</f>
        <v>#NAME?</v>
      </c>
      <c r="E203" s="2"/>
    </row>
    <row r="204" spans="1:5" ht="12.5" x14ac:dyDescent="0.25">
      <c r="A204" s="2" t="s">
        <v>224</v>
      </c>
      <c r="B204" s="2" t="s">
        <v>8</v>
      </c>
      <c r="C204" s="2" t="s">
        <v>9</v>
      </c>
      <c r="D204" s="8" t="e">
        <f ca="1">HYPERLINK("https://drive.google.com/file/d/1JpHVo89djy_dczR0Yfm1oqWnbEDIYQzJ/", _xludf.IMAGE("https://lh3.google.com/u/0/d/1JpHVo89djy_dczR0Yfm1oqWnbEDIYQzJ"))</f>
        <v>#NAME?</v>
      </c>
      <c r="E204" s="2"/>
    </row>
    <row r="205" spans="1:5" ht="12.5" x14ac:dyDescent="0.25">
      <c r="A205" s="2" t="s">
        <v>225</v>
      </c>
      <c r="B205" s="2" t="s">
        <v>8</v>
      </c>
      <c r="C205" s="2" t="s">
        <v>9</v>
      </c>
      <c r="D205" s="8" t="e">
        <f ca="1">HYPERLINK("https://drive.google.com/file/d/1kBqOEn5OjxxW8tj7EVYNTzhW7N-IcOXV/", _xludf.IMAGE("https://lh3.google.com/u/0/d/1kBqOEn5OjxxW8tj7EVYNTzhW7N-IcOXV"))</f>
        <v>#NAME?</v>
      </c>
      <c r="E205" s="2"/>
    </row>
    <row r="206" spans="1:5" ht="12.5" x14ac:dyDescent="0.25">
      <c r="A206" s="2" t="s">
        <v>226</v>
      </c>
      <c r="B206" s="2" t="s">
        <v>30</v>
      </c>
      <c r="C206" s="2" t="s">
        <v>9</v>
      </c>
      <c r="D206" s="8" t="e">
        <f ca="1">HYPERLINK("https://drive.google.com/file/d/1HXsTHtMbwjRdfr8hQ2R4wqgM3Gqrkjr4/", _xludf.IMAGE("https://lh3.google.com/u/0/d/1HXsTHtMbwjRdfr8hQ2R4wqgM3Gqrkjr4"))</f>
        <v>#NAME?</v>
      </c>
      <c r="E206" s="2"/>
    </row>
    <row r="207" spans="1:5" ht="12.5" x14ac:dyDescent="0.25">
      <c r="A207" s="2" t="s">
        <v>227</v>
      </c>
      <c r="B207" s="2" t="s">
        <v>12</v>
      </c>
      <c r="C207" s="2" t="s">
        <v>9</v>
      </c>
      <c r="D207" s="8" t="e">
        <f ca="1">HYPERLINK("https://drive.google.com/file/d/1pf7BELQUd7I0rTAdC82hlU_ifVN6JydI/", _xludf.IMAGE("https://lh3.google.com/u/0/d/1pf7BELQUd7I0rTAdC82hlU_ifVN6JydI"))</f>
        <v>#NAME?</v>
      </c>
      <c r="E207" s="2"/>
    </row>
    <row r="208" spans="1:5" ht="12.5" x14ac:dyDescent="0.25">
      <c r="A208" s="2" t="s">
        <v>228</v>
      </c>
      <c r="B208" s="2" t="s">
        <v>22</v>
      </c>
      <c r="C208" s="2" t="s">
        <v>9</v>
      </c>
      <c r="D208" s="8" t="e">
        <f ca="1">HYPERLINK("https://drive.google.com/file/d/1CkN3_VNlyGdVvRSH0LiCNep9Z8Q39cg3/", _xludf.IMAGE("https://lh3.google.com/u/0/d/1CkN3_VNlyGdVvRSH0LiCNep9Z8Q39cg3"))</f>
        <v>#NAME?</v>
      </c>
      <c r="E208" s="2"/>
    </row>
    <row r="209" spans="1:5" ht="12.5" x14ac:dyDescent="0.25">
      <c r="A209" s="2" t="s">
        <v>229</v>
      </c>
      <c r="B209" s="2" t="s">
        <v>8</v>
      </c>
      <c r="C209" s="2" t="s">
        <v>9</v>
      </c>
      <c r="D209" s="8" t="e">
        <f ca="1">HYPERLINK("https://drive.google.com/file/d/1p3HZ103M74bt31gTORea7qbvYtH5o554/", _xludf.IMAGE("https://lh3.google.com/u/0/d/1p3HZ103M74bt31gTORea7qbvYtH5o554"))</f>
        <v>#NAME?</v>
      </c>
      <c r="E209" s="2"/>
    </row>
    <row r="210" spans="1:5" ht="12.5" x14ac:dyDescent="0.25">
      <c r="A210" s="2" t="s">
        <v>230</v>
      </c>
      <c r="B210" s="2" t="s">
        <v>15</v>
      </c>
      <c r="C210" s="2" t="s">
        <v>9</v>
      </c>
      <c r="D210" s="8" t="e">
        <f ca="1">HYPERLINK("https://drive.google.com/file/d/1faZUDK2K9djwO9GThddK9y0y6VH2uE2H/", _xludf.IMAGE("https://lh3.google.com/u/0/d/1faZUDK2K9djwO9GThddK9y0y6VH2uE2H"))</f>
        <v>#NAME?</v>
      </c>
      <c r="E210" s="2"/>
    </row>
    <row r="211" spans="1:5" ht="12.5" x14ac:dyDescent="0.25">
      <c r="A211" s="2" t="s">
        <v>231</v>
      </c>
      <c r="B211" s="2" t="s">
        <v>8</v>
      </c>
      <c r="C211" s="2" t="s">
        <v>9</v>
      </c>
      <c r="D211" s="8" t="e">
        <f ca="1">HYPERLINK("https://drive.google.com/file/d/1ZwLXAxCBmiw38gMKswJe_WFSTTqyuX62/", _xludf.IMAGE("https://lh3.google.com/u/0/d/1ZwLXAxCBmiw38gMKswJe_WFSTTqyuX62"))</f>
        <v>#NAME?</v>
      </c>
      <c r="E211" s="2"/>
    </row>
    <row r="212" spans="1:5" ht="12.5" x14ac:dyDescent="0.25">
      <c r="A212" s="2" t="s">
        <v>232</v>
      </c>
      <c r="B212" s="2" t="s">
        <v>8</v>
      </c>
      <c r="C212" s="2" t="s">
        <v>9</v>
      </c>
      <c r="D212" s="8" t="e">
        <f ca="1">HYPERLINK("https://drive.google.com/file/d/11G1oEHFGO6fjnOXgOWeZ1v1N7HQwTaeV/", _xludf.IMAGE("https://lh3.google.com/u/0/d/11G1oEHFGO6fjnOXgOWeZ1v1N7HQwTaeV"))</f>
        <v>#NAME?</v>
      </c>
      <c r="E212" s="2"/>
    </row>
    <row r="213" spans="1:5" ht="12.5" x14ac:dyDescent="0.25">
      <c r="A213" s="2" t="s">
        <v>233</v>
      </c>
      <c r="B213" s="2" t="s">
        <v>28</v>
      </c>
      <c r="C213" s="2" t="s">
        <v>9</v>
      </c>
      <c r="D213" s="6" t="e">
        <f ca="1">HYPERLINK("https://drive.google.com/file/d/1g5jBkarHg-sbirxXJrir3KHEha4480MK/", _xludf.IMAGE("https://lh3.google.com/u/0/d/1g5jBkarHg-sbirxXJrir3KHEha4480MK"))</f>
        <v>#NAME?</v>
      </c>
      <c r="E213" s="2"/>
    </row>
    <row r="214" spans="1:5" ht="12.5" x14ac:dyDescent="0.25">
      <c r="A214" s="2" t="s">
        <v>234</v>
      </c>
      <c r="B214" s="2" t="s">
        <v>8</v>
      </c>
      <c r="C214" s="2" t="s">
        <v>9</v>
      </c>
      <c r="D214" s="6" t="e">
        <f ca="1">HYPERLINK("https://drive.google.com/file/d/1kacHNGMxwCmFP568eF83ocRm7iSeb-r7/", _xludf.IMAGE("https://lh3.google.com/u/0/d/1kacHNGMxwCmFP568eF83ocRm7iSeb-r7"))</f>
        <v>#NAME?</v>
      </c>
      <c r="E214" s="2"/>
    </row>
    <row r="215" spans="1:5" ht="12.5" x14ac:dyDescent="0.25">
      <c r="A215" s="2" t="s">
        <v>235</v>
      </c>
      <c r="B215" s="2" t="s">
        <v>8</v>
      </c>
      <c r="C215" s="2" t="s">
        <v>9</v>
      </c>
      <c r="D215" s="6" t="e">
        <f ca="1">HYPERLINK("https://drive.google.com/file/d/17Pj4v2RCwKHjHu27qwtf92Bkx0LdWgG5/", _xludf.IMAGE("https://lh3.google.com/u/0/d/17Pj4v2RCwKHjHu27qwtf92Bkx0LdWgG5"))</f>
        <v>#NAME?</v>
      </c>
      <c r="E215" s="2"/>
    </row>
    <row r="216" spans="1:5" ht="12.5" x14ac:dyDescent="0.25">
      <c r="A216" s="2" t="s">
        <v>236</v>
      </c>
      <c r="B216" s="2" t="s">
        <v>22</v>
      </c>
      <c r="C216" s="2" t="s">
        <v>9</v>
      </c>
      <c r="D216" s="6" t="e">
        <f ca="1">HYPERLINK("https://drive.google.com/file/d/1W2AKiW9adMuq-yn3yaWmT1UlmbFgsDcV/", _xludf.IMAGE("https://lh3.google.com/u/0/d/1W2AKiW9adMuq-yn3yaWmT1UlmbFgsDcV"))</f>
        <v>#NAME?</v>
      </c>
      <c r="E216" s="2"/>
    </row>
    <row r="217" spans="1:5" ht="12.5" x14ac:dyDescent="0.25">
      <c r="A217" s="2" t="s">
        <v>237</v>
      </c>
      <c r="B217" s="2" t="s">
        <v>8</v>
      </c>
      <c r="C217" s="2" t="s">
        <v>9</v>
      </c>
      <c r="D217" s="6" t="e">
        <f ca="1">HYPERLINK("https://drive.google.com/file/d/1uyF9Sp2YC5t-ivKpDiPue6SI3g-eD8l5/", _xludf.IMAGE("https://lh3.google.com/u/0/d/1uyF9Sp2YC5t-ivKpDiPue6SI3g-eD8l5"))</f>
        <v>#NAME?</v>
      </c>
      <c r="E217" s="2"/>
    </row>
    <row r="218" spans="1:5" ht="12.5" x14ac:dyDescent="0.25">
      <c r="A218" s="2" t="s">
        <v>238</v>
      </c>
      <c r="B218" s="2" t="s">
        <v>30</v>
      </c>
      <c r="C218" s="2" t="s">
        <v>9</v>
      </c>
      <c r="D218" s="6" t="e">
        <f ca="1">HYPERLINK("https://drive.google.com/file/d/12MPzMmHTCgtBurVNuw3LNyCNDcSpV8FL/", _xludf.IMAGE("https://lh3.google.com/u/0/d/12MPzMmHTCgtBurVNuw3LNyCNDcSpV8FL"))</f>
        <v>#NAME?</v>
      </c>
      <c r="E218" s="2"/>
    </row>
    <row r="219" spans="1:5" ht="12.5" x14ac:dyDescent="0.25">
      <c r="A219" s="2" t="s">
        <v>239</v>
      </c>
      <c r="B219" s="2" t="s">
        <v>17</v>
      </c>
      <c r="C219" s="2" t="s">
        <v>9</v>
      </c>
      <c r="D219" s="6" t="e">
        <f ca="1">HYPERLINK("https://drive.google.com/file/d/13XfJ48iiM64fEkXFNj7JC06irO4u3FBz/", _xludf.IMAGE("https://lh3.google.com/u/0/d/13XfJ48iiM64fEkXFNj7JC06irO4u3FBz"))</f>
        <v>#NAME?</v>
      </c>
      <c r="E219" s="2"/>
    </row>
    <row r="220" spans="1:5" ht="12.5" x14ac:dyDescent="0.25">
      <c r="A220" s="2" t="s">
        <v>240</v>
      </c>
      <c r="B220" s="2" t="s">
        <v>8</v>
      </c>
      <c r="C220" s="2" t="s">
        <v>9</v>
      </c>
      <c r="D220" s="6" t="e">
        <f ca="1">HYPERLINK("https://drive.google.com/file/d/1Yj8wieB2ZEcljPhsziP6O4MdrnADA5WJ/", _xludf.IMAGE("https://lh3.google.com/u/0/d/1Yj8wieB2ZEcljPhsziP6O4MdrnADA5WJ"))</f>
        <v>#NAME?</v>
      </c>
      <c r="E220" s="2"/>
    </row>
    <row r="221" spans="1:5" ht="12.5" x14ac:dyDescent="0.25">
      <c r="A221" s="2" t="s">
        <v>241</v>
      </c>
      <c r="B221" s="2" t="s">
        <v>8</v>
      </c>
      <c r="C221" s="2" t="s">
        <v>9</v>
      </c>
      <c r="D221" s="6" t="e">
        <f ca="1">HYPERLINK("https://drive.google.com/file/d/14UDnKiYwX5bJBqy54kPlgIYR9So9Ak1q/", _xludf.IMAGE("https://lh3.google.com/u/0/d/14UDnKiYwX5bJBqy54kPlgIYR9So9Ak1q"))</f>
        <v>#NAME?</v>
      </c>
      <c r="E221" s="2"/>
    </row>
    <row r="222" spans="1:5" ht="12.5" x14ac:dyDescent="0.25">
      <c r="A222" s="2" t="s">
        <v>242</v>
      </c>
      <c r="B222" s="2" t="s">
        <v>15</v>
      </c>
      <c r="C222" s="2" t="s">
        <v>9</v>
      </c>
      <c r="D222" s="6" t="e">
        <f ca="1">HYPERLINK("https://drive.google.com/file/d/1RvQvaYnYn4XdtSt4ZYfvds6i_v5jkkA5/", _xludf.IMAGE("https://lh3.google.com/u/0/d/1RvQvaYnYn4XdtSt4ZYfvds6i_v5jkkA5"))</f>
        <v>#NAME?</v>
      </c>
      <c r="E222" s="2"/>
    </row>
    <row r="223" spans="1:5" ht="12.5" x14ac:dyDescent="0.25">
      <c r="A223" s="2" t="s">
        <v>243</v>
      </c>
      <c r="B223" s="2" t="s">
        <v>12</v>
      </c>
      <c r="C223" s="2" t="s">
        <v>9</v>
      </c>
      <c r="D223" s="6" t="e">
        <f ca="1">HYPERLINK("https://drive.google.com/file/d/17QXyPVcSy587dgotSdYgH17gM21bD7XP/", _xludf.IMAGE("https://lh3.google.com/u/0/d/17QXyPVcSy587dgotSdYgH17gM21bD7XP"))</f>
        <v>#NAME?</v>
      </c>
      <c r="E223" s="2"/>
    </row>
    <row r="224" spans="1:5" ht="12.5" x14ac:dyDescent="0.25">
      <c r="A224" s="2" t="s">
        <v>244</v>
      </c>
      <c r="B224" s="2" t="s">
        <v>15</v>
      </c>
      <c r="C224" s="2" t="s">
        <v>9</v>
      </c>
      <c r="D224" s="6" t="e">
        <f ca="1">HYPERLINK("https://drive.google.com/file/d/1wB0itV8BSk0g6bEADzKZlKpn0Xk7NALT/", _xludf.IMAGE("https://lh3.google.com/u/0/d/1wB0itV8BSk0g6bEADzKZlKpn0Xk7NALT"))</f>
        <v>#NAME?</v>
      </c>
      <c r="E224" s="2"/>
    </row>
    <row r="225" spans="1:5" ht="12.5" x14ac:dyDescent="0.25">
      <c r="A225" s="2" t="s">
        <v>245</v>
      </c>
      <c r="B225" s="2" t="s">
        <v>8</v>
      </c>
      <c r="C225" s="2" t="s">
        <v>9</v>
      </c>
      <c r="D225" s="6" t="e">
        <f ca="1">HYPERLINK("https://drive.google.com/file/d/1MYayh3QgY4rXjuH3AilG9AwpC5lxFwqc/", _xludf.IMAGE("https://lh3.google.com/u/0/d/1MYayh3QgY4rXjuH3AilG9AwpC5lxFwqc"))</f>
        <v>#NAME?</v>
      </c>
      <c r="E225" s="2"/>
    </row>
    <row r="226" spans="1:5" ht="12.5" x14ac:dyDescent="0.25">
      <c r="A226" s="2" t="s">
        <v>246</v>
      </c>
      <c r="B226" s="2" t="s">
        <v>15</v>
      </c>
      <c r="C226" s="2" t="s">
        <v>9</v>
      </c>
      <c r="D226" s="6" t="e">
        <f ca="1">HYPERLINK("https://drive.google.com/file/d/1TGaJOVOWK0UO-aGERnrwyf4owX4vdMlO/", _xludf.IMAGE("https://lh3.google.com/u/0/d/1TGaJOVOWK0UO-aGERnrwyf4owX4vdMlO"))</f>
        <v>#NAME?</v>
      </c>
      <c r="E226" s="2"/>
    </row>
    <row r="227" spans="1:5" ht="12.5" x14ac:dyDescent="0.25">
      <c r="A227" s="2" t="s">
        <v>247</v>
      </c>
      <c r="B227" s="2" t="s">
        <v>8</v>
      </c>
      <c r="C227" s="2" t="s">
        <v>9</v>
      </c>
      <c r="D227" s="6" t="e">
        <f ca="1">HYPERLINK("https://drive.google.com/file/d/1-SMC2nh8tWJiPJ9cyEJL9vQQBoip2Dw7/", _xludf.IMAGE("https://lh3.google.com/u/0/d/1-SMC2nh8tWJiPJ9cyEJL9vQQBoip2Dw7"))</f>
        <v>#NAME?</v>
      </c>
      <c r="E227" s="2"/>
    </row>
    <row r="228" spans="1:5" ht="12.5" x14ac:dyDescent="0.25">
      <c r="A228" s="2" t="s">
        <v>248</v>
      </c>
      <c r="B228" s="2" t="s">
        <v>12</v>
      </c>
      <c r="C228" s="2" t="s">
        <v>9</v>
      </c>
      <c r="D228" s="6" t="e">
        <f ca="1">HYPERLINK("https://drive.google.com/file/d/1JzWASJ4WyF4C-tDIvEczXM8mIYCEZaJM/", _xludf.IMAGE("https://lh3.google.com/u/0/d/1JzWASJ4WyF4C-tDIvEczXM8mIYCEZaJM"))</f>
        <v>#NAME?</v>
      </c>
      <c r="E228" s="2"/>
    </row>
    <row r="229" spans="1:5" ht="12.5" x14ac:dyDescent="0.25">
      <c r="A229" s="2" t="s">
        <v>249</v>
      </c>
      <c r="B229" s="2" t="s">
        <v>28</v>
      </c>
      <c r="C229" s="2" t="s">
        <v>9</v>
      </c>
      <c r="D229" s="6" t="e">
        <f ca="1">HYPERLINK("https://drive.google.com/file/d/184wVGXNDlCiz2ekBYz8Pk-ZggJ1QaZ4b/", _xludf.IMAGE("https://lh3.google.com/u/0/d/184wVGXNDlCiz2ekBYz8Pk-ZggJ1QaZ4b"))</f>
        <v>#NAME?</v>
      </c>
      <c r="E229" s="2"/>
    </row>
    <row r="230" spans="1:5" ht="12.5" x14ac:dyDescent="0.25">
      <c r="A230" s="2" t="s">
        <v>250</v>
      </c>
      <c r="B230" s="2" t="s">
        <v>12</v>
      </c>
      <c r="C230" s="2" t="s">
        <v>9</v>
      </c>
      <c r="D230" s="6" t="e">
        <f ca="1">HYPERLINK("https://drive.google.com/file/d/128Gms-VYS8BXUVUwRwc9mpYRSc_fHcmD/", _xludf.IMAGE("https://lh3.google.com/u/0/d/128Gms-VYS8BXUVUwRwc9mpYRSc_fHcmD"))</f>
        <v>#NAME?</v>
      </c>
      <c r="E230" s="2"/>
    </row>
    <row r="231" spans="1:5" ht="12.5" x14ac:dyDescent="0.25">
      <c r="A231" s="2" t="s">
        <v>251</v>
      </c>
      <c r="B231" s="2" t="s">
        <v>8</v>
      </c>
      <c r="C231" s="2" t="s">
        <v>9</v>
      </c>
      <c r="D231" s="6" t="e">
        <f ca="1">HYPERLINK("https://drive.google.com/file/d/1VUP_JSiMnxkEIovVolNKqq1ueeEX4aD0/", _xludf.IMAGE("https://lh3.google.com/u/0/d/1VUP_JSiMnxkEIovVolNKqq1ueeEX4aD0"))</f>
        <v>#NAME?</v>
      </c>
      <c r="E231" s="2"/>
    </row>
    <row r="232" spans="1:5" ht="12.5" x14ac:dyDescent="0.25">
      <c r="A232" s="2" t="s">
        <v>252</v>
      </c>
      <c r="B232" s="2" t="s">
        <v>17</v>
      </c>
      <c r="C232" s="2" t="s">
        <v>9</v>
      </c>
      <c r="D232" s="6" t="e">
        <f ca="1">HYPERLINK("https://drive.google.com/file/d/1dNb9egtShiKiPAC41RU-Q5UJdnbP4qqy/", _xludf.IMAGE("https://lh3.google.com/u/0/d/1dNb9egtShiKiPAC41RU-Q5UJdnbP4qqy"))</f>
        <v>#NAME?</v>
      </c>
      <c r="E232" s="2"/>
    </row>
    <row r="233" spans="1:5" ht="12.5" x14ac:dyDescent="0.25">
      <c r="A233" s="2" t="s">
        <v>253</v>
      </c>
      <c r="B233" s="2" t="s">
        <v>8</v>
      </c>
      <c r="C233" s="2" t="s">
        <v>9</v>
      </c>
      <c r="D233" s="6" t="e">
        <f ca="1">HYPERLINK("https://drive.google.com/file/d/1Hn-_CMzKNiTCgdP2AA36rwXnriPrmyU4/", _xludf.IMAGE("https://lh3.google.com/u/0/d/1Hn-_CMzKNiTCgdP2AA36rwXnriPrmyU4"))</f>
        <v>#NAME?</v>
      </c>
      <c r="E233" s="2"/>
    </row>
    <row r="234" spans="1:5" ht="12.5" x14ac:dyDescent="0.25">
      <c r="A234" s="2" t="s">
        <v>254</v>
      </c>
      <c r="B234" s="2" t="s">
        <v>12</v>
      </c>
      <c r="C234" s="2" t="s">
        <v>9</v>
      </c>
      <c r="D234" s="6" t="e">
        <f ca="1">HYPERLINK("https://drive.google.com/file/d/1kuHp-hsn8S1KlLlAPSHVRbmrLD8X3_Ei/", _xludf.IMAGE("https://lh3.google.com/u/0/d/1kuHp-hsn8S1KlLlAPSHVRbmrLD8X3_Ei"))</f>
        <v>#NAME?</v>
      </c>
      <c r="E234" s="2"/>
    </row>
    <row r="235" spans="1:5" ht="12.5" x14ac:dyDescent="0.25">
      <c r="A235" s="2" t="s">
        <v>255</v>
      </c>
      <c r="B235" s="2" t="s">
        <v>17</v>
      </c>
      <c r="C235" s="2" t="s">
        <v>9</v>
      </c>
      <c r="D235" s="6" t="e">
        <f ca="1">HYPERLINK("https://drive.google.com/file/d/1Gwsasnext-EZ5j-Cq6BCuGP7inuMb3Tb/", _xludf.IMAGE("https://lh3.google.com/u/0/d/1Gwsasnext-EZ5j-Cq6BCuGP7inuMb3Tb"))</f>
        <v>#NAME?</v>
      </c>
      <c r="E235" s="2"/>
    </row>
    <row r="236" spans="1:5" ht="12.5" x14ac:dyDescent="0.25">
      <c r="A236" s="2" t="s">
        <v>256</v>
      </c>
      <c r="B236" s="2" t="s">
        <v>8</v>
      </c>
      <c r="C236" s="2" t="s">
        <v>9</v>
      </c>
      <c r="D236" s="6" t="e">
        <f ca="1">HYPERLINK("https://drive.google.com/file/d/1rMFxPTVmbRHa8tTAGaNN_tnSnMZkwWqZ/", _xludf.IMAGE("https://lh3.google.com/u/0/d/1rMFxPTVmbRHa8tTAGaNN_tnSnMZkwWqZ"))</f>
        <v>#NAME?</v>
      </c>
      <c r="E236" s="2"/>
    </row>
    <row r="237" spans="1:5" ht="12.5" x14ac:dyDescent="0.25">
      <c r="A237" s="2" t="s">
        <v>257</v>
      </c>
      <c r="B237" s="2" t="s">
        <v>8</v>
      </c>
      <c r="C237" s="2" t="s">
        <v>9</v>
      </c>
      <c r="D237" s="6" t="e">
        <f ca="1">HYPERLINK("https://drive.google.com/file/d/1_jNhR-mMdzmOlXnkIv1vIRvQ9gs65Pfp/", _xludf.IMAGE("https://lh3.google.com/u/0/d/1_jNhR-mMdzmOlXnkIv1vIRvQ9gs65Pfp"))</f>
        <v>#NAME?</v>
      </c>
      <c r="E237" s="2"/>
    </row>
    <row r="238" spans="1:5" ht="12.5" x14ac:dyDescent="0.25">
      <c r="A238" s="2" t="s">
        <v>258</v>
      </c>
      <c r="B238" s="2" t="s">
        <v>17</v>
      </c>
      <c r="C238" s="2" t="s">
        <v>9</v>
      </c>
      <c r="D238" s="6" t="e">
        <f ca="1">HYPERLINK("https://drive.google.com/file/d/110iR9EelNyXTSGSFEPjY_7fv-eyo9S1-/", _xludf.IMAGE("https://lh3.google.com/u/0/d/110iR9EelNyXTSGSFEPjY_7fv-eyo9S1-"))</f>
        <v>#NAME?</v>
      </c>
      <c r="E238" s="2"/>
    </row>
    <row r="239" spans="1:5" ht="12.5" x14ac:dyDescent="0.25">
      <c r="A239" s="2" t="s">
        <v>259</v>
      </c>
      <c r="B239" s="2" t="s">
        <v>15</v>
      </c>
      <c r="C239" s="2" t="s">
        <v>9</v>
      </c>
      <c r="D239" s="6" t="e">
        <f ca="1">HYPERLINK("https://drive.google.com/file/d/12d0iuSe70KbKywazYQPT6Ol6pYi77s23/", _xludf.IMAGE("https://lh3.google.com/u/0/d/12d0iuSe70KbKywazYQPT6Ol6pYi77s23"))</f>
        <v>#NAME?</v>
      </c>
      <c r="E239" s="2"/>
    </row>
    <row r="240" spans="1:5" ht="12.5" x14ac:dyDescent="0.25">
      <c r="A240" s="2" t="s">
        <v>260</v>
      </c>
      <c r="B240" s="2" t="s">
        <v>8</v>
      </c>
      <c r="C240" s="2" t="s">
        <v>9</v>
      </c>
      <c r="D240" s="6" t="e">
        <f ca="1">HYPERLINK("https://drive.google.com/file/d/1IN34BxuY3I6ualTa4YXpsttcNPeDyKM6/", _xludf.IMAGE("https://lh3.google.com/u/0/d/1IN34BxuY3I6ualTa4YXpsttcNPeDyKM6"))</f>
        <v>#NAME?</v>
      </c>
      <c r="E240" s="2"/>
    </row>
    <row r="241" spans="1:4" ht="12.5" x14ac:dyDescent="0.25">
      <c r="A241" s="2" t="s">
        <v>261</v>
      </c>
      <c r="B241" s="2" t="s">
        <v>8</v>
      </c>
      <c r="C241" s="2" t="s">
        <v>19</v>
      </c>
      <c r="D241" s="6" t="e">
        <f ca="1">HYPERLINK("https://drive.google.com/file/d/1DZtLlpJ3zP-sX1EU-s9MFRL6M79rkzVh/", _xludf.IMAGE("https://lh3.google.com/u/0/d/1DZtLlpJ3zP-sX1EU-s9MFRL6M79rkzVh"))</f>
        <v>#NAME?</v>
      </c>
    </row>
    <row r="242" spans="1:4" ht="12.5" x14ac:dyDescent="0.25">
      <c r="A242" s="2" t="s">
        <v>262</v>
      </c>
      <c r="B242" s="2" t="s">
        <v>8</v>
      </c>
      <c r="C242" s="2" t="s">
        <v>9</v>
      </c>
      <c r="D242" s="6" t="e">
        <f ca="1">HYPERLINK("https://drive.google.com/file/d/17lVsLadJ5DRYHsYfm0BytHVkskP-ffbC/", _xludf.IMAGE("https://lh3.google.com/u/0/d/17lVsLadJ5DRYHsYfm0BytHVkskP-ffbC"))</f>
        <v>#NAME?</v>
      </c>
    </row>
    <row r="243" spans="1:4" ht="12.5" x14ac:dyDescent="0.25">
      <c r="A243" s="2" t="s">
        <v>263</v>
      </c>
      <c r="B243" s="2" t="s">
        <v>8</v>
      </c>
      <c r="C243" s="2" t="s">
        <v>9</v>
      </c>
      <c r="D243" s="6" t="e">
        <f ca="1">HYPERLINK("https://drive.google.com/file/d/1Om4l1vJ3YA7hpOL2r-dwND5TuTycYXt4/", _xludf.IMAGE("https://lh3.google.com/u/0/d/1Om4l1vJ3YA7hpOL2r-dwND5TuTycYXt4"))</f>
        <v>#NAME?</v>
      </c>
    </row>
    <row r="244" spans="1:4" ht="12.5" x14ac:dyDescent="0.25">
      <c r="A244" s="2" t="s">
        <v>264</v>
      </c>
      <c r="B244" s="2" t="s">
        <v>28</v>
      </c>
      <c r="C244" s="2" t="s">
        <v>9</v>
      </c>
      <c r="D244" s="6" t="e">
        <f ca="1">HYPERLINK("https://drive.google.com/file/d/1OQlonqd2ksIHIUdiUt7-NDh58FLypjSI/", _xludf.IMAGE("https://lh3.google.com/u/0/d/1OQlonqd2ksIHIUdiUt7-NDh58FLypjSI"))</f>
        <v>#NAME?</v>
      </c>
    </row>
    <row r="245" spans="1:4" ht="12.5" x14ac:dyDescent="0.25">
      <c r="A245" s="2" t="s">
        <v>265</v>
      </c>
      <c r="B245" s="2" t="s">
        <v>17</v>
      </c>
      <c r="C245" s="2" t="s">
        <v>9</v>
      </c>
      <c r="D245" s="6" t="e">
        <f ca="1">HYPERLINK("https://drive.google.com/file/d/1iKQkzuBus76Q1SrxOoou6EWtUBDzdXfR/", _xludf.IMAGE("https://lh3.google.com/u/0/d/1iKQkzuBus76Q1SrxOoou6EWtUBDzdXfR"))</f>
        <v>#NAME?</v>
      </c>
    </row>
    <row r="246" spans="1:4" ht="12.5" x14ac:dyDescent="0.25">
      <c r="A246" s="2" t="s">
        <v>266</v>
      </c>
      <c r="B246" s="2" t="s">
        <v>8</v>
      </c>
      <c r="C246" s="2" t="s">
        <v>9</v>
      </c>
      <c r="D246" s="6" t="e">
        <f ca="1">HYPERLINK("https://drive.google.com/file/d/1aAS3Cn2p_XHZFLTZw5saXLTgnfHNNX_C/", _xludf.IMAGE("https://lh3.google.com/u/0/d/1aAS3Cn2p_XHZFLTZw5saXLTgnfHNNX_C"))</f>
        <v>#NAME?</v>
      </c>
    </row>
    <row r="247" spans="1:4" ht="12.5" x14ac:dyDescent="0.25">
      <c r="A247" s="2" t="s">
        <v>267</v>
      </c>
      <c r="B247" s="2" t="s">
        <v>8</v>
      </c>
      <c r="C247" s="2" t="s">
        <v>9</v>
      </c>
      <c r="D247" s="6" t="e">
        <f ca="1">HYPERLINK("https://drive.google.com/file/d/1jTAdTIfsnye9D8t7C1gIPZ6PEh9sN0Jv/", _xludf.IMAGE("https://lh3.google.com/u/0/d/1jTAdTIfsnye9D8t7C1gIPZ6PEh9sN0Jv"))</f>
        <v>#NAME?</v>
      </c>
    </row>
    <row r="248" spans="1:4" ht="12.5" x14ac:dyDescent="0.25">
      <c r="A248" s="2" t="s">
        <v>268</v>
      </c>
      <c r="B248" s="2" t="s">
        <v>30</v>
      </c>
      <c r="C248" s="2" t="s">
        <v>9</v>
      </c>
      <c r="D248" s="6" t="e">
        <f ca="1">HYPERLINK("https://drive.google.com/file/d/1Tty8eouOUdRKkYprFPOkBYi62d4A3MBK/", _xludf.IMAGE("https://lh3.google.com/u/0/d/1Tty8eouOUdRKkYprFPOkBYi62d4A3MBK"))</f>
        <v>#NAME?</v>
      </c>
    </row>
    <row r="249" spans="1:4" ht="12.5" x14ac:dyDescent="0.25">
      <c r="A249" s="2" t="s">
        <v>269</v>
      </c>
      <c r="B249" s="2" t="s">
        <v>8</v>
      </c>
      <c r="C249" s="2" t="s">
        <v>9</v>
      </c>
      <c r="D249" s="6" t="e">
        <f ca="1">HYPERLINK("https://drive.google.com/file/d/1D0xrnhFV_7yOiQXSLUUzRttpLJ4x8qlL/", _xludf.IMAGE("https://lh3.google.com/u/0/d/1D0xrnhFV_7yOiQXSLUUzRttpLJ4x8qlL"))</f>
        <v>#NAME?</v>
      </c>
    </row>
    <row r="250" spans="1:4" ht="12.5" x14ac:dyDescent="0.25">
      <c r="A250" s="2" t="s">
        <v>270</v>
      </c>
      <c r="B250" s="2" t="s">
        <v>25</v>
      </c>
      <c r="C250" s="2" t="s">
        <v>9</v>
      </c>
      <c r="D250" s="6" t="e">
        <f ca="1">HYPERLINK("https://drive.google.com/file/d/1mwlrBtFnI076arB9rxtyRfBKU0E1ykwP/", _xludf.IMAGE("https://lh3.google.com/u/0/d/1mwlrBtFnI076arB9rxtyRfBKU0E1ykwP"))</f>
        <v>#NAME?</v>
      </c>
    </row>
    <row r="251" spans="1:4" ht="12.5" x14ac:dyDescent="0.25">
      <c r="A251" s="2" t="s">
        <v>271</v>
      </c>
      <c r="B251" s="2" t="s">
        <v>8</v>
      </c>
      <c r="C251" s="2" t="s">
        <v>9</v>
      </c>
      <c r="D251" s="6" t="e">
        <f ca="1">HYPERLINK("https://drive.google.com/file/d/18ryfiCUHEY_x2farYNMrKZNKekXV8LnA/", _xludf.IMAGE("https://lh3.google.com/u/0/d/18ryfiCUHEY_x2farYNMrKZNKekXV8LnA"))</f>
        <v>#NAME?</v>
      </c>
    </row>
    <row r="252" spans="1:4" ht="12.5" x14ac:dyDescent="0.25">
      <c r="A252" s="2" t="s">
        <v>272</v>
      </c>
      <c r="B252" s="2" t="s">
        <v>22</v>
      </c>
      <c r="C252" s="2" t="s">
        <v>9</v>
      </c>
      <c r="D252" s="6" t="e">
        <f ca="1">HYPERLINK("https://drive.google.com/file/d/1VoCCVHddVjy5Mde9p0QsVW4weU4pFbLA/", _xludf.IMAGE("https://lh3.google.com/u/0/d/1VoCCVHddVjy5Mde9p0QsVW4weU4pFbLA"))</f>
        <v>#NAME?</v>
      </c>
    </row>
    <row r="253" spans="1:4" ht="12.5" x14ac:dyDescent="0.25">
      <c r="A253" s="2" t="s">
        <v>273</v>
      </c>
      <c r="B253" s="2" t="s">
        <v>12</v>
      </c>
      <c r="C253" s="2" t="s">
        <v>9</v>
      </c>
      <c r="D253" s="6" t="e">
        <f ca="1">HYPERLINK("https://drive.google.com/file/d/1YoRxAHqWApZsjlCjWe5xXBGKS6qNS1ec/", _xludf.IMAGE("https://lh3.google.com/u/0/d/1YoRxAHqWApZsjlCjWe5xXBGKS6qNS1ec"))</f>
        <v>#NAME?</v>
      </c>
    </row>
    <row r="254" spans="1:4" ht="12.5" x14ac:dyDescent="0.25">
      <c r="A254" s="2" t="s">
        <v>274</v>
      </c>
      <c r="B254" s="2" t="s">
        <v>8</v>
      </c>
      <c r="C254" s="2" t="s">
        <v>9</v>
      </c>
      <c r="D254" s="6" t="e">
        <f ca="1">HYPERLINK("https://drive.google.com/file/d/1shcr7XsmQiNdQTrSnRXjiTj079WkNS8g/", _xludf.IMAGE("https://lh3.google.com/u/0/d/1shcr7XsmQiNdQTrSnRXjiTj079WkNS8g"))</f>
        <v>#NAME?</v>
      </c>
    </row>
    <row r="255" spans="1:4" ht="12.5" x14ac:dyDescent="0.25">
      <c r="A255" s="2" t="s">
        <v>275</v>
      </c>
      <c r="B255" s="2" t="s">
        <v>8</v>
      </c>
      <c r="C255" s="2" t="s">
        <v>9</v>
      </c>
    </row>
    <row r="256" spans="1:4" ht="12.5" x14ac:dyDescent="0.25">
      <c r="A256" s="2" t="s">
        <v>276</v>
      </c>
      <c r="B256" s="2" t="s">
        <v>8</v>
      </c>
      <c r="C256" s="2" t="s">
        <v>9</v>
      </c>
    </row>
    <row r="257" spans="1:4" ht="12.5" x14ac:dyDescent="0.25">
      <c r="A257" s="2" t="s">
        <v>277</v>
      </c>
      <c r="B257" s="2" t="s">
        <v>8</v>
      </c>
      <c r="C257" s="2" t="s">
        <v>9</v>
      </c>
    </row>
    <row r="258" spans="1:4" ht="12.5" x14ac:dyDescent="0.25">
      <c r="A258" s="2" t="s">
        <v>278</v>
      </c>
      <c r="B258" s="2" t="s">
        <v>8</v>
      </c>
      <c r="C258" s="2" t="s">
        <v>9</v>
      </c>
    </row>
    <row r="259" spans="1:4" ht="12.5" x14ac:dyDescent="0.25">
      <c r="A259" s="2" t="s">
        <v>279</v>
      </c>
      <c r="B259" s="2" t="s">
        <v>8</v>
      </c>
      <c r="C259" s="2" t="s">
        <v>9</v>
      </c>
    </row>
    <row r="260" spans="1:4" ht="12.5" x14ac:dyDescent="0.25">
      <c r="A260" s="2" t="s">
        <v>280</v>
      </c>
      <c r="B260" s="2" t="s">
        <v>8</v>
      </c>
      <c r="C260" s="2" t="s">
        <v>9</v>
      </c>
    </row>
    <row r="261" spans="1:4" ht="12.5" x14ac:dyDescent="0.25">
      <c r="A261" s="2" t="s">
        <v>281</v>
      </c>
      <c r="B261" s="2" t="s">
        <v>8</v>
      </c>
      <c r="C261" s="2" t="s">
        <v>9</v>
      </c>
    </row>
    <row r="262" spans="1:4" ht="12.5" x14ac:dyDescent="0.25">
      <c r="A262" s="2" t="s">
        <v>282</v>
      </c>
      <c r="B262" s="2" t="s">
        <v>8</v>
      </c>
      <c r="C262" s="2" t="s">
        <v>9</v>
      </c>
    </row>
    <row r="263" spans="1:4" ht="12.5" x14ac:dyDescent="0.25">
      <c r="A263" s="2" t="s">
        <v>283</v>
      </c>
      <c r="B263" s="2" t="s">
        <v>8</v>
      </c>
      <c r="C263" s="2" t="s">
        <v>9</v>
      </c>
    </row>
    <row r="264" spans="1:4" ht="12.5" x14ac:dyDescent="0.25">
      <c r="A264" s="2" t="s">
        <v>284</v>
      </c>
      <c r="B264" s="2" t="s">
        <v>8</v>
      </c>
      <c r="C264" s="2" t="s">
        <v>9</v>
      </c>
    </row>
    <row r="265" spans="1:4" ht="12.5" x14ac:dyDescent="0.25">
      <c r="A265" s="2" t="s">
        <v>285</v>
      </c>
      <c r="B265" s="2" t="s">
        <v>8</v>
      </c>
      <c r="C265" s="2" t="s">
        <v>9</v>
      </c>
    </row>
    <row r="266" spans="1:4" ht="12.5" x14ac:dyDescent="0.25">
      <c r="A266" s="2" t="s">
        <v>286</v>
      </c>
      <c r="B266" s="2" t="s">
        <v>44</v>
      </c>
      <c r="C266" s="2" t="s">
        <v>9</v>
      </c>
      <c r="D266" s="8" t="e">
        <f ca="1">HYPERLINK("https://drive.google.com/file/d/1MRRUtF5Th5zBTI5TsKOtIvgywrjj43c9/", _xludf.IMAGE("https://lh3.google.com/u/0/d/1MRRUtF5Th5zBTI5TsKOtIvgywrjj43c9"))</f>
        <v>#NAME?</v>
      </c>
    </row>
    <row r="267" spans="1:4" ht="12.5" x14ac:dyDescent="0.25">
      <c r="A267" s="2" t="s">
        <v>287</v>
      </c>
      <c r="B267" s="2" t="s">
        <v>30</v>
      </c>
      <c r="C267" s="2" t="s">
        <v>9</v>
      </c>
      <c r="D267" s="8" t="e">
        <f ca="1">HYPERLINK("https://drive.google.com/file/d/1U-4mexcIup64_a9StERJCpxix6X-GNNV/", _xludf.IMAGE("https://lh3.google.com/u/0/d/1U-4mexcIup64_a9StERJCpxix6X-GNNV"))</f>
        <v>#NAME?</v>
      </c>
    </row>
    <row r="268" spans="1:4" ht="12.5" x14ac:dyDescent="0.25">
      <c r="A268" s="2" t="s">
        <v>288</v>
      </c>
      <c r="B268" s="2" t="s">
        <v>8</v>
      </c>
      <c r="C268" s="2" t="s">
        <v>9</v>
      </c>
      <c r="D268" s="8" t="e">
        <f ca="1">HYPERLINK("https://drive.google.com/file/d/1D8dvHrekNIeQpXgAlxxLN8HKAAl6sbmY/", _xludf.IMAGE("https://lh3.google.com/u/0/d/1D8dvHrekNIeQpXgAlxxLN8HKAAl6sbmY"))</f>
        <v>#NAME?</v>
      </c>
    </row>
    <row r="269" spans="1:4" ht="12.5" x14ac:dyDescent="0.25">
      <c r="A269" s="2" t="s">
        <v>289</v>
      </c>
      <c r="B269" s="2" t="s">
        <v>8</v>
      </c>
      <c r="C269" s="2" t="s">
        <v>9</v>
      </c>
      <c r="D269" s="8" t="e">
        <f ca="1">HYPERLINK("https://drive.google.com/file/d/1LtXuvx3Mcy6GnTNybb10JW_i1lKnOmnV/", _xludf.IMAGE("https://lh3.google.com/u/0/d/1LtXuvx3Mcy6GnTNybb10JW_i1lKnOmnV"))</f>
        <v>#NAME?</v>
      </c>
    </row>
    <row r="270" spans="1:4" ht="12.5" x14ac:dyDescent="0.25">
      <c r="A270" s="2" t="s">
        <v>290</v>
      </c>
      <c r="B270" s="2" t="s">
        <v>8</v>
      </c>
      <c r="C270" s="2" t="s">
        <v>9</v>
      </c>
      <c r="D270" s="8" t="e">
        <f ca="1">HYPERLINK("https://drive.google.com/file/d/1fqyzsA7Cj-1e3e817ihFNLjzbqVBt2EP/", _xludf.IMAGE("https://lh3.google.com/u/0/d/1fqyzsA7Cj-1e3e817ihFNLjzbqVBt2EP"))</f>
        <v>#NAME?</v>
      </c>
    </row>
    <row r="271" spans="1:4" ht="12.5" x14ac:dyDescent="0.25">
      <c r="A271" s="2" t="s">
        <v>291</v>
      </c>
      <c r="B271" s="2" t="s">
        <v>8</v>
      </c>
      <c r="C271" s="2" t="s">
        <v>9</v>
      </c>
      <c r="D271" s="8" t="e">
        <f ca="1">HYPERLINK("https://drive.google.com/file/d/1odn7_OWmT3HSTyGVWv_QCkDhUgogyEoA/", _xludf.IMAGE("https://lh3.google.com/u/0/d/1odn7_OWmT3HSTyGVWv_QCkDhUgogyEoA"))</f>
        <v>#NAME?</v>
      </c>
    </row>
    <row r="272" spans="1:4" ht="12.5" x14ac:dyDescent="0.25">
      <c r="A272" s="2" t="s">
        <v>292</v>
      </c>
      <c r="B272" s="2" t="s">
        <v>8</v>
      </c>
      <c r="C272" s="2" t="s">
        <v>9</v>
      </c>
      <c r="D272" s="8" t="e">
        <f ca="1">HYPERLINK("https://drive.google.com/file/d/1Eg_mO503L-gzaRyDrDkTJ98j5FM9coGI/", _xludf.IMAGE("https://lh3.google.com/u/0/d/1Eg_mO503L-gzaRyDrDkTJ98j5FM9coGI"))</f>
        <v>#NAME?</v>
      </c>
    </row>
    <row r="273" spans="1:4" ht="12.5" x14ac:dyDescent="0.25">
      <c r="A273" s="2" t="s">
        <v>293</v>
      </c>
      <c r="B273" s="2" t="s">
        <v>22</v>
      </c>
      <c r="C273" s="2" t="s">
        <v>9</v>
      </c>
      <c r="D273" s="8" t="e">
        <f ca="1">HYPERLINK("https://drive.google.com/file/d/1SNxuGoTo_5ie3elhEbL8k7bPL-oFml5Z/", _xludf.IMAGE("https://lh3.google.com/u/0/d/1SNxuGoTo_5ie3elhEbL8k7bPL-oFml5Z"))</f>
        <v>#NAME?</v>
      </c>
    </row>
    <row r="274" spans="1:4" ht="12.5" x14ac:dyDescent="0.25">
      <c r="A274" s="2" t="s">
        <v>294</v>
      </c>
      <c r="B274" s="2" t="s">
        <v>12</v>
      </c>
      <c r="C274" s="2" t="s">
        <v>9</v>
      </c>
      <c r="D274" s="8" t="e">
        <f ca="1">HYPERLINK("https://drive.google.com/file/d/1bkd8uwW7vpxXhqa7jReV28Cr1E5pLIjs/", _xludf.IMAGE("https://lh3.google.com/u/0/d/1bkd8uwW7vpxXhqa7jReV28Cr1E5pLIjs"))</f>
        <v>#NAME?</v>
      </c>
    </row>
    <row r="275" spans="1:4" ht="12.5" x14ac:dyDescent="0.25">
      <c r="A275" s="2" t="s">
        <v>295</v>
      </c>
      <c r="B275" s="2" t="s">
        <v>8</v>
      </c>
      <c r="C275" s="2" t="s">
        <v>9</v>
      </c>
      <c r="D275" s="8" t="e">
        <f ca="1">HYPERLINK("https://drive.google.com/file/d/1QQkv9G8BC9X7bZB6QQawqgpgJ4xUORIh/", _xludf.IMAGE("https://lh3.google.com/u/0/d/1QQkv9G8BC9X7bZB6QQawqgpgJ4xUORIh"))</f>
        <v>#NAME?</v>
      </c>
    </row>
    <row r="276" spans="1:4" ht="12.5" x14ac:dyDescent="0.25">
      <c r="A276" s="2" t="s">
        <v>296</v>
      </c>
      <c r="B276" s="2" t="s">
        <v>15</v>
      </c>
      <c r="C276" s="2" t="s">
        <v>9</v>
      </c>
      <c r="D276" s="8" t="e">
        <f ca="1">HYPERLINK("https://drive.google.com/file/d/1oZyPX1Z6-hCOQIhz3pd5NEUjtmqUvncJ/", _xludf.IMAGE("https://lh3.google.com/u/0/d/1oZyPX1Z6-hCOQIhz3pd5NEUjtmqUvncJ"))</f>
        <v>#NAME?</v>
      </c>
    </row>
    <row r="277" spans="1:4" ht="12.5" x14ac:dyDescent="0.25">
      <c r="A277" s="2" t="s">
        <v>297</v>
      </c>
      <c r="B277" s="2" t="s">
        <v>28</v>
      </c>
      <c r="C277" s="2" t="s">
        <v>9</v>
      </c>
      <c r="D277" s="8" t="e">
        <f ca="1">HYPERLINK("https://drive.google.com/file/d/1606mpWuD5_CM8FDvFujgLStaCp3onFos/", _xludf.IMAGE("https://lh3.google.com/u/0/d/1606mpWuD5_CM8FDvFujgLStaCp3onFos"))</f>
        <v>#NAME?</v>
      </c>
    </row>
    <row r="278" spans="1:4" ht="12.5" x14ac:dyDescent="0.25">
      <c r="A278" s="2" t="s">
        <v>298</v>
      </c>
      <c r="B278" s="2" t="s">
        <v>28</v>
      </c>
      <c r="C278" s="2" t="s">
        <v>9</v>
      </c>
      <c r="D278" s="8" t="e">
        <f ca="1">HYPERLINK("https://drive.google.com/file/d/1mkctWxAFME0JmDyCYkc4vjTc1CLhapoT/", _xludf.IMAGE("https://lh3.google.com/u/0/d/1mkctWxAFME0JmDyCYkc4vjTc1CLhapoT"))</f>
        <v>#NAME?</v>
      </c>
    </row>
    <row r="279" spans="1:4" ht="12.5" x14ac:dyDescent="0.25">
      <c r="A279" s="2" t="s">
        <v>299</v>
      </c>
      <c r="B279" s="2" t="s">
        <v>8</v>
      </c>
      <c r="C279" s="2" t="s">
        <v>9</v>
      </c>
      <c r="D279" s="8" t="e">
        <f ca="1">HYPERLINK("https://drive.google.com/file/d/1L6m8onlUbqCIIwfeYRdAkvnRfXK5mXHn/", _xludf.IMAGE("https://lh3.google.com/u/0/d/1L6m8onlUbqCIIwfeYRdAkvnRfXK5mXHn"))</f>
        <v>#NAME?</v>
      </c>
    </row>
    <row r="280" spans="1:4" ht="12.5" x14ac:dyDescent="0.25">
      <c r="A280" s="2" t="s">
        <v>300</v>
      </c>
      <c r="B280" s="2" t="s">
        <v>17</v>
      </c>
      <c r="C280" s="2" t="s">
        <v>9</v>
      </c>
      <c r="D280" s="8" t="e">
        <f ca="1">HYPERLINK("https://drive.google.com/file/d/1lbDpevbH8lvJP7M6V6jt9YEhF7ggsQ5K/", _xludf.IMAGE("https://lh3.google.com/u/0/d/1lbDpevbH8lvJP7M6V6jt9YEhF7ggsQ5K"))</f>
        <v>#NAME?</v>
      </c>
    </row>
    <row r="281" spans="1:4" ht="12.5" x14ac:dyDescent="0.25">
      <c r="A281" s="2" t="s">
        <v>301</v>
      </c>
      <c r="B281" s="2" t="s">
        <v>12</v>
      </c>
      <c r="C281" s="2" t="s">
        <v>9</v>
      </c>
      <c r="D281" s="8" t="e">
        <f ca="1">HYPERLINK("https://drive.google.com/file/d/1B4dAf7kRItRThVfcTkh3r_n8TrucR7b7/", _xludf.IMAGE("https://lh3.google.com/u/0/d/1B4dAf7kRItRThVfcTkh3r_n8TrucR7b7"))</f>
        <v>#NAME?</v>
      </c>
    </row>
    <row r="282" spans="1:4" ht="12.5" x14ac:dyDescent="0.25">
      <c r="A282" s="2" t="s">
        <v>302</v>
      </c>
      <c r="B282" s="2" t="s">
        <v>8</v>
      </c>
      <c r="C282" s="2" t="s">
        <v>9</v>
      </c>
      <c r="D282" s="8" t="e">
        <f ca="1">HYPERLINK("https://drive.google.com/file/d/1q8HuwXR_53hePirsd-F3vjL3YOyA-bgs/", _xludf.IMAGE("https://lh3.google.com/u/0/d/1q8HuwXR_53hePirsd-F3vjL3YOyA-bgs"))</f>
        <v>#NAME?</v>
      </c>
    </row>
    <row r="283" spans="1:4" ht="12.5" x14ac:dyDescent="0.25">
      <c r="A283" s="2" t="s">
        <v>303</v>
      </c>
      <c r="B283" s="2" t="s">
        <v>30</v>
      </c>
      <c r="C283" s="2" t="s">
        <v>9</v>
      </c>
      <c r="D283" s="8" t="e">
        <f ca="1">HYPERLINK("https://drive.google.com/file/d/1VMJiikn9d_iB4BlwU-skkhlIofSw-35k/", _xludf.IMAGE("https://lh3.google.com/u/0/d/1VMJiikn9d_iB4BlwU-skkhlIofSw-35k"))</f>
        <v>#NAME?</v>
      </c>
    </row>
    <row r="284" spans="1:4" ht="12.5" x14ac:dyDescent="0.25">
      <c r="A284" s="2" t="s">
        <v>304</v>
      </c>
      <c r="B284" s="2" t="s">
        <v>8</v>
      </c>
      <c r="C284" s="2" t="s">
        <v>9</v>
      </c>
      <c r="D284" s="8" t="e">
        <f ca="1">HYPERLINK("https://drive.google.com/file/d/1bG59Ec5VJX2wG3z7bAMj0vbzSLy15PrJ/", _xludf.IMAGE("https://lh3.google.com/u/0/d/1bG59Ec5VJX2wG3z7bAMj0vbzSLy15PrJ"))</f>
        <v>#NAME?</v>
      </c>
    </row>
    <row r="285" spans="1:4" ht="12.5" x14ac:dyDescent="0.25">
      <c r="A285" s="2" t="s">
        <v>305</v>
      </c>
      <c r="B285" s="2" t="s">
        <v>8</v>
      </c>
      <c r="C285" s="2" t="s">
        <v>9</v>
      </c>
      <c r="D285" s="8" t="e">
        <f ca="1">HYPERLINK("https://drive.google.com/file/d/1m3rwt14eW043HxoBaFaKOjrADoB4r008/", _xludf.IMAGE("https://lh3.google.com/u/0/d/1m3rwt14eW043HxoBaFaKOjrADoB4r008"))</f>
        <v>#NAME?</v>
      </c>
    </row>
    <row r="286" spans="1:4" ht="12.5" x14ac:dyDescent="0.25">
      <c r="A286" s="2" t="s">
        <v>306</v>
      </c>
      <c r="B286" s="2" t="s">
        <v>30</v>
      </c>
      <c r="C286" s="2" t="s">
        <v>9</v>
      </c>
      <c r="D286" s="8" t="e">
        <f ca="1">HYPERLINK("https://drive.google.com/file/d/1yDwL7autHRe4wiF6iKX-DfiaVBo-gkIp/", _xludf.IMAGE("https://lh3.google.com/u/0/d/1yDwL7autHRe4wiF6iKX-DfiaVBo-gkIp"))</f>
        <v>#NAME?</v>
      </c>
    </row>
    <row r="287" spans="1:4" ht="12.5" x14ac:dyDescent="0.25">
      <c r="A287" s="2" t="s">
        <v>307</v>
      </c>
      <c r="B287" s="2" t="s">
        <v>30</v>
      </c>
      <c r="C287" s="2" t="s">
        <v>9</v>
      </c>
      <c r="D287" s="8" t="e">
        <f ca="1">HYPERLINK("https://drive.google.com/file/d/1QGXGVoBj-tO1smnt1-dW4hIs1vcPn3UJ/", _xludf.IMAGE("https://lh3.google.com/u/0/d/1QGXGVoBj-tO1smnt1-dW4hIs1vcPn3UJ"))</f>
        <v>#NAME?</v>
      </c>
    </row>
    <row r="288" spans="1:4" ht="12.5" x14ac:dyDescent="0.25">
      <c r="A288" s="2" t="s">
        <v>308</v>
      </c>
      <c r="B288" s="2" t="s">
        <v>8</v>
      </c>
      <c r="C288" s="2" t="s">
        <v>9</v>
      </c>
      <c r="D288" s="8" t="e">
        <f ca="1">HYPERLINK("https://drive.google.com/file/d/1CKfILwwbVVHz-mYdk9HodEzF5yurg8yM/", _xludf.IMAGE("https://lh3.google.com/u/0/d/1CKfILwwbVVHz-mYdk9HodEzF5yurg8yM"))</f>
        <v>#NAME?</v>
      </c>
    </row>
    <row r="289" spans="1:4" ht="12.5" x14ac:dyDescent="0.25">
      <c r="A289" s="2" t="s">
        <v>309</v>
      </c>
      <c r="B289" s="2" t="s">
        <v>8</v>
      </c>
      <c r="C289" s="2" t="s">
        <v>9</v>
      </c>
      <c r="D289" s="8" t="e">
        <f ca="1">HYPERLINK("https://drive.google.com/file/d/1aL63gi-bhOh6sXlTLrffObu15IJTlg79/", _xludf.IMAGE("https://lh3.google.com/u/0/d/1aL63gi-bhOh6sXlTLrffObu15IJTlg79"))</f>
        <v>#NAME?</v>
      </c>
    </row>
    <row r="290" spans="1:4" ht="12.5" x14ac:dyDescent="0.25">
      <c r="A290" s="2" t="s">
        <v>310</v>
      </c>
      <c r="B290" s="2" t="s">
        <v>8</v>
      </c>
      <c r="C290" s="2" t="s">
        <v>9</v>
      </c>
      <c r="D290" s="8" t="e">
        <f ca="1">HYPERLINK("https://drive.google.com/file/d/1cJFjMbjYuHkzi3RgLXkJ826EMltlapl5/", _xludf.IMAGE("https://lh3.google.com/u/0/d/1cJFjMbjYuHkzi3RgLXkJ826EMltlapl5"))</f>
        <v>#NAME?</v>
      </c>
    </row>
    <row r="291" spans="1:4" ht="12.5" x14ac:dyDescent="0.25">
      <c r="A291" s="2" t="s">
        <v>311</v>
      </c>
      <c r="B291" s="2" t="s">
        <v>12</v>
      </c>
      <c r="C291" s="2" t="s">
        <v>9</v>
      </c>
      <c r="D291" s="8" t="e">
        <f ca="1">HYPERLINK("https://drive.google.com/file/d/13xC2si3k8dh5DzWLQfPY3_4PNfJ2azAt/", _xludf.IMAGE("https://lh3.google.com/u/0/d/13xC2si3k8dh5DzWLQfPY3_4PNfJ2azAt"))</f>
        <v>#NAME?</v>
      </c>
    </row>
    <row r="292" spans="1:4" ht="12.5" x14ac:dyDescent="0.25">
      <c r="A292" s="2" t="s">
        <v>312</v>
      </c>
      <c r="B292" s="2" t="s">
        <v>8</v>
      </c>
      <c r="C292" s="2" t="s">
        <v>9</v>
      </c>
      <c r="D292" s="8" t="e">
        <f ca="1">HYPERLINK("https://drive.google.com/file/d/19M1nY72liNNz7F0quqa7S0CKOSQfAany/", _xludf.IMAGE("https://lh3.google.com/u/0/d/19M1nY72liNNz7F0quqa7S0CKOSQfAany"))</f>
        <v>#NAME?</v>
      </c>
    </row>
    <row r="293" spans="1:4" ht="12.5" x14ac:dyDescent="0.25">
      <c r="A293" s="2" t="s">
        <v>313</v>
      </c>
      <c r="B293" s="2" t="s">
        <v>12</v>
      </c>
      <c r="C293" s="2" t="s">
        <v>9</v>
      </c>
      <c r="D293" s="8" t="e">
        <f ca="1">HYPERLINK("https://drive.google.com/file/d/1Hn9IRM4YCOm-_Cuu5Jeqvp7OvLrxI56x/", _xludf.IMAGE("https://lh3.google.com/u/0/d/1Hn9IRM4YCOm-_Cuu5Jeqvp7OvLrxI56x"))</f>
        <v>#NAME?</v>
      </c>
    </row>
    <row r="294" spans="1:4" ht="12.5" x14ac:dyDescent="0.25">
      <c r="A294" s="2" t="s">
        <v>314</v>
      </c>
      <c r="B294" s="2" t="s">
        <v>12</v>
      </c>
      <c r="C294" s="2" t="s">
        <v>9</v>
      </c>
      <c r="D294" s="8" t="e">
        <f ca="1">HYPERLINK("https://drive.google.com/file/d/14EizzQ0WeQ-Lhyu768bP9-3Pz3L8Cbbz/", _xludf.IMAGE("https://lh3.google.com/u/0/d/14EizzQ0WeQ-Lhyu768bP9-3Pz3L8Cbbz"))</f>
        <v>#NAME?</v>
      </c>
    </row>
    <row r="295" spans="1:4" ht="12.5" x14ac:dyDescent="0.25">
      <c r="A295" s="2" t="s">
        <v>315</v>
      </c>
      <c r="B295" s="2" t="s">
        <v>30</v>
      </c>
      <c r="C295" s="2" t="s">
        <v>9</v>
      </c>
      <c r="D295" s="8" t="e">
        <f ca="1">HYPERLINK("https://drive.google.com/file/d/14iRImqaeP895tjDCoXh-sFqdQzqERNmc/", _xludf.IMAGE("https://lh3.google.com/u/0/d/14iRImqaeP895tjDCoXh-sFqdQzqERNmc"))</f>
        <v>#NAME?</v>
      </c>
    </row>
    <row r="296" spans="1:4" ht="12.5" x14ac:dyDescent="0.25">
      <c r="A296" s="2" t="s">
        <v>316</v>
      </c>
      <c r="B296" s="2" t="s">
        <v>12</v>
      </c>
      <c r="C296" s="2" t="s">
        <v>9</v>
      </c>
      <c r="D296" s="8" t="e">
        <f ca="1">HYPERLINK("https://drive.google.com/file/d/1EfgCrT4zVtNv4zEnkWOxx8y_FNimNqw4/", _xludf.IMAGE("https://lh3.google.com/u/0/d/1EfgCrT4zVtNv4zEnkWOxx8y_FNimNqw4"))</f>
        <v>#NAME?</v>
      </c>
    </row>
    <row r="297" spans="1:4" ht="12.5" x14ac:dyDescent="0.25">
      <c r="A297" s="2" t="s">
        <v>317</v>
      </c>
      <c r="B297" s="2" t="s">
        <v>17</v>
      </c>
      <c r="C297" s="2" t="s">
        <v>9</v>
      </c>
      <c r="D297" s="8" t="e">
        <f ca="1">HYPERLINK("https://drive.google.com/file/d/1uqo2uhZeUpu5T2Rj5UNNgA4hPAS2DKAn/", _xludf.IMAGE("https://lh3.google.com/u/0/d/1uqo2uhZeUpu5T2Rj5UNNgA4hPAS2DKAn"))</f>
        <v>#NAME?</v>
      </c>
    </row>
    <row r="298" spans="1:4" ht="12.5" x14ac:dyDescent="0.25">
      <c r="A298" s="2" t="s">
        <v>318</v>
      </c>
      <c r="B298" s="2" t="s">
        <v>8</v>
      </c>
      <c r="C298" s="2" t="s">
        <v>9</v>
      </c>
    </row>
    <row r="299" spans="1:4" ht="12.5" x14ac:dyDescent="0.25">
      <c r="A299" s="2" t="s">
        <v>319</v>
      </c>
      <c r="B299" s="2" t="s">
        <v>8</v>
      </c>
      <c r="C299" s="2" t="s">
        <v>9</v>
      </c>
    </row>
    <row r="300" spans="1:4" ht="12.5" x14ac:dyDescent="0.25">
      <c r="A300" s="2" t="s">
        <v>320</v>
      </c>
      <c r="B300" s="2" t="s">
        <v>17</v>
      </c>
      <c r="C300" s="2" t="s">
        <v>9</v>
      </c>
    </row>
    <row r="301" spans="1:4" ht="12.5" x14ac:dyDescent="0.25">
      <c r="A301" s="2" t="s">
        <v>321</v>
      </c>
      <c r="B301" s="2" t="s">
        <v>17</v>
      </c>
      <c r="C301" s="2" t="s">
        <v>9</v>
      </c>
    </row>
    <row r="302" spans="1:4" ht="12.5" x14ac:dyDescent="0.25">
      <c r="A302" s="2" t="s">
        <v>322</v>
      </c>
      <c r="B302" s="2" t="s">
        <v>8</v>
      </c>
      <c r="C302" s="2" t="s">
        <v>9</v>
      </c>
    </row>
    <row r="303" spans="1:4" ht="12.5" x14ac:dyDescent="0.25">
      <c r="A303" s="2" t="s">
        <v>323</v>
      </c>
      <c r="B303" s="2" t="s">
        <v>30</v>
      </c>
      <c r="C303" s="2" t="s">
        <v>9</v>
      </c>
      <c r="D303" s="8" t="e">
        <f ca="1">HYPERLINK("https://drive.google.com/file/d/1QrNFeTx-8RepjxO1zb0xz7AWI1rKzPjr/", _xludf.IMAGE("https://lh3.google.com/u/0/d/1QrNFeTx-8RepjxO1zb0xz7AWI1rKzPjr"))</f>
        <v>#NAME?</v>
      </c>
    </row>
    <row r="304" spans="1:4" ht="12.5" x14ac:dyDescent="0.25">
      <c r="A304" s="2" t="s">
        <v>324</v>
      </c>
      <c r="B304" s="2" t="s">
        <v>30</v>
      </c>
      <c r="C304" s="2" t="s">
        <v>9</v>
      </c>
      <c r="D304" s="8" t="e">
        <f ca="1">HYPERLINK("https://drive.google.com/file/d/1MxHGg9VHc6_Bt0V33stGzIV_CdUh1BJ-/", _xludf.IMAGE("https://lh3.google.com/u/0/d/1MxHGg9VHc6_Bt0V33stGzIV_CdUh1BJ-"))</f>
        <v>#NAME?</v>
      </c>
    </row>
    <row r="305" spans="1:4" ht="12.5" x14ac:dyDescent="0.25">
      <c r="A305" s="2" t="s">
        <v>325</v>
      </c>
      <c r="B305" s="2" t="s">
        <v>8</v>
      </c>
      <c r="C305" s="2" t="s">
        <v>9</v>
      </c>
      <c r="D305" s="8" t="e">
        <f ca="1">HYPERLINK("https://drive.google.com/file/d/1u9MY0YzuqHv87-qyLi5fW5xy-h96uWTZ/", _xludf.IMAGE("https://lh3.google.com/u/0/d/1u9MY0YzuqHv87-qyLi5fW5xy-h96uWTZ"))</f>
        <v>#NAME?</v>
      </c>
    </row>
    <row r="306" spans="1:4" ht="12.5" x14ac:dyDescent="0.25">
      <c r="A306" s="2" t="s">
        <v>326</v>
      </c>
      <c r="B306" s="2" t="s">
        <v>8</v>
      </c>
      <c r="C306" s="2" t="s">
        <v>9</v>
      </c>
      <c r="D306" s="8" t="e">
        <f ca="1">HYPERLINK("https://drive.google.com/file/d/1l_-Iepmpb0pfJoshVnxaTPtd6tznNSWB/", _xludf.IMAGE("https://lh3.google.com/u/0/d/1l_-Iepmpb0pfJoshVnxaTPtd6tznNSWB"))</f>
        <v>#NAME?</v>
      </c>
    </row>
    <row r="307" spans="1:4" ht="12.5" x14ac:dyDescent="0.25">
      <c r="A307" s="2" t="s">
        <v>327</v>
      </c>
      <c r="B307" s="2" t="s">
        <v>8</v>
      </c>
      <c r="C307" s="2" t="s">
        <v>9</v>
      </c>
      <c r="D307" s="8" t="e">
        <f ca="1">HYPERLINK("https://drive.google.com/file/d/1RCrRwNha6NKPm1h229sfj-g0tzoB3WYM/", _xludf.IMAGE("https://lh3.google.com/u/0/d/1RCrRwNha6NKPm1h229sfj-g0tzoB3WYM"))</f>
        <v>#NAME?</v>
      </c>
    </row>
    <row r="308" spans="1:4" ht="12.5" x14ac:dyDescent="0.25">
      <c r="A308" s="2" t="s">
        <v>328</v>
      </c>
      <c r="B308" s="2" t="s">
        <v>28</v>
      </c>
      <c r="C308" s="2" t="s">
        <v>9</v>
      </c>
      <c r="D308" s="8" t="e">
        <f ca="1">HYPERLINK("https://drive.google.com/file/d/1AQ5TgWD25T0BV6BqpMKiz5SD65CZWJJB/", _xludf.IMAGE("https://lh3.google.com/u/0/d/1AQ5TgWD25T0BV6BqpMKiz5SD65CZWJJB"))</f>
        <v>#NAME?</v>
      </c>
    </row>
    <row r="309" spans="1:4" ht="12.5" x14ac:dyDescent="0.25">
      <c r="A309" s="2" t="s">
        <v>329</v>
      </c>
      <c r="B309" s="2" t="s">
        <v>8</v>
      </c>
      <c r="C309" s="2" t="s">
        <v>9</v>
      </c>
      <c r="D309" s="8" t="e">
        <f ca="1">HYPERLINK("https://drive.google.com/file/d/1MqvQQ5cNQQu2131d7Q0Xw-y_mUJlrLtb/", _xludf.IMAGE("https://lh3.google.com/u/0/d/1MqvQQ5cNQQu2131d7Q0Xw-y_mUJlrLtb"))</f>
        <v>#NAME?</v>
      </c>
    </row>
    <row r="310" spans="1:4" ht="12.5" x14ac:dyDescent="0.25">
      <c r="A310" s="2" t="s">
        <v>330</v>
      </c>
      <c r="B310" s="2" t="s">
        <v>8</v>
      </c>
      <c r="C310" s="2" t="s">
        <v>9</v>
      </c>
      <c r="D310" s="8" t="e">
        <f ca="1">HYPERLINK("https://drive.google.com/file/d/1WoELgqq1JC-Op4lkX2el2kt4VGjTAo55/", _xludf.IMAGE("https://lh3.google.com/u/0/d/1WoELgqq1JC-Op4lkX2el2kt4VGjTAo55"))</f>
        <v>#NAME?</v>
      </c>
    </row>
    <row r="311" spans="1:4" ht="12.5" x14ac:dyDescent="0.25">
      <c r="A311" s="2" t="s">
        <v>331</v>
      </c>
      <c r="B311" s="2" t="s">
        <v>30</v>
      </c>
      <c r="C311" s="2" t="s">
        <v>9</v>
      </c>
      <c r="D311" s="8" t="e">
        <f ca="1">HYPERLINK("https://drive.google.com/file/d/1bq5HhlSQzZcLnkXF7FCqIaqtRd12TwRY/", _xludf.IMAGE("https://lh3.google.com/u/0/d/1bq5HhlSQzZcLnkXF7FCqIaqtRd12TwRY"))</f>
        <v>#NAME?</v>
      </c>
    </row>
    <row r="312" spans="1:4" ht="12.5" x14ac:dyDescent="0.25">
      <c r="A312" s="2" t="s">
        <v>332</v>
      </c>
      <c r="B312" s="2" t="s">
        <v>28</v>
      </c>
      <c r="C312" s="2" t="s">
        <v>9</v>
      </c>
      <c r="D312" s="8" t="e">
        <f ca="1">HYPERLINK("https://drive.google.com/file/d/1XxjKERXBWiuULkyDmpWNzmGNLCwkIHdC/", _xludf.IMAGE("https://lh3.google.com/u/0/d/1XxjKERXBWiuULkyDmpWNzmGNLCwkIHdC"))</f>
        <v>#NAME?</v>
      </c>
    </row>
    <row r="313" spans="1:4" ht="12.5" x14ac:dyDescent="0.25">
      <c r="A313" s="2" t="s">
        <v>333</v>
      </c>
      <c r="B313" s="2" t="s">
        <v>28</v>
      </c>
      <c r="C313" s="2" t="s">
        <v>9</v>
      </c>
      <c r="D313" s="8" t="e">
        <f ca="1">HYPERLINK("https://drive.google.com/file/d/1XoazCU4X7ECfd36dMA8V4PPl6hNU2T6p/", _xludf.IMAGE("https://lh3.google.com/u/0/d/1XoazCU4X7ECfd36dMA8V4PPl6hNU2T6p"))</f>
        <v>#NAME?</v>
      </c>
    </row>
    <row r="314" spans="1:4" ht="12.5" x14ac:dyDescent="0.25">
      <c r="A314" s="2" t="s">
        <v>334</v>
      </c>
      <c r="B314" s="2" t="s">
        <v>15</v>
      </c>
      <c r="C314" s="2" t="s">
        <v>9</v>
      </c>
      <c r="D314" s="8" t="e">
        <f ca="1">HYPERLINK("https://drive.google.com/file/d/1my1gHjuf0rv0Jlck2_ALSZ0_MvZq8yk5/", _xludf.IMAGE("https://lh3.google.com/u/0/d/1my1gHjuf0rv0Jlck2_ALSZ0_MvZq8yk5"))</f>
        <v>#NAME?</v>
      </c>
    </row>
    <row r="315" spans="1:4" ht="12.5" x14ac:dyDescent="0.25">
      <c r="A315" s="2" t="s">
        <v>335</v>
      </c>
      <c r="B315" s="2" t="s">
        <v>30</v>
      </c>
      <c r="C315" s="2" t="s">
        <v>9</v>
      </c>
      <c r="D315" s="8" t="e">
        <f ca="1">HYPERLINK("https://drive.google.com/file/d/1A8g5FueZPxCww0W7W4kn8I6lQUntfWLp/", _xludf.IMAGE("https://lh3.google.com/u/0/d/1A8g5FueZPxCww0W7W4kn8I6lQUntfWLp"))</f>
        <v>#NAME?</v>
      </c>
    </row>
    <row r="316" spans="1:4" ht="12.5" x14ac:dyDescent="0.25">
      <c r="A316" s="2" t="s">
        <v>336</v>
      </c>
      <c r="B316" s="2" t="s">
        <v>28</v>
      </c>
      <c r="C316" s="2" t="s">
        <v>9</v>
      </c>
      <c r="D316" s="8" t="e">
        <f ca="1">HYPERLINK("https://drive.google.com/file/d/1VQuLg9Xta7IrZL1AShD4D-hdoHuVY22V/", _xludf.IMAGE("https://lh3.google.com/u/0/d/1VQuLg9Xta7IrZL1AShD4D-hdoHuVY22V"))</f>
        <v>#NAME?</v>
      </c>
    </row>
    <row r="317" spans="1:4" ht="12.5" x14ac:dyDescent="0.25">
      <c r="A317" s="2" t="s">
        <v>337</v>
      </c>
      <c r="B317" s="2" t="s">
        <v>17</v>
      </c>
      <c r="C317" s="2" t="s">
        <v>9</v>
      </c>
      <c r="D317" s="8" t="e">
        <f ca="1">HYPERLINK("https://drive.google.com/file/d/1hXgrOyKm8wBBXmqEDXSA6sblS_txqUjg/", _xludf.IMAGE("https://lh3.google.com/u/0/d/1hXgrOyKm8wBBXmqEDXSA6sblS_txqUjg"))</f>
        <v>#NAME?</v>
      </c>
    </row>
    <row r="318" spans="1:4" ht="12.5" x14ac:dyDescent="0.25">
      <c r="A318" s="2" t="s">
        <v>338</v>
      </c>
      <c r="B318" s="2" t="s">
        <v>28</v>
      </c>
      <c r="C318" s="2" t="s">
        <v>9</v>
      </c>
      <c r="D318" s="8" t="e">
        <f ca="1">HYPERLINK("https://drive.google.com/file/d/1WBcmBrqE7Ruvn-0HikYjF4WlPx5paRyF/", _xludf.IMAGE("https://lh3.google.com/u/0/d/1WBcmBrqE7Ruvn-0HikYjF4WlPx5paRyF"))</f>
        <v>#NAME?</v>
      </c>
    </row>
    <row r="319" spans="1:4" ht="12.5" x14ac:dyDescent="0.25">
      <c r="A319" s="2" t="s">
        <v>339</v>
      </c>
      <c r="B319" s="2" t="s">
        <v>8</v>
      </c>
      <c r="C319" s="2" t="s">
        <v>9</v>
      </c>
      <c r="D319" s="8" t="e">
        <f ca="1">HYPERLINK("https://drive.google.com/file/d/1xtdWz7AwNzGR8mRhRhLvq7tXz_WT-4Gt/", _xludf.IMAGE("https://lh3.google.com/u/0/d/1xtdWz7AwNzGR8mRhRhLvq7tXz_WT-4Gt"))</f>
        <v>#NAME?</v>
      </c>
    </row>
    <row r="320" spans="1:4" ht="12.5" x14ac:dyDescent="0.25">
      <c r="A320" s="2" t="s">
        <v>340</v>
      </c>
      <c r="B320" s="2" t="s">
        <v>8</v>
      </c>
      <c r="C320" s="2" t="s">
        <v>9</v>
      </c>
      <c r="D320" s="8" t="e">
        <f ca="1">HYPERLINK("https://drive.google.com/file/d/1RZF0jknfaABTC_Erwy6zMrLF6TiqLDad/", _xludf.IMAGE("https://lh3.google.com/u/0/d/1RZF0jknfaABTC_Erwy6zMrLF6TiqLDad"))</f>
        <v>#NAME?</v>
      </c>
    </row>
    <row r="321" spans="1:4" ht="12.5" x14ac:dyDescent="0.25">
      <c r="A321" s="2" t="s">
        <v>341</v>
      </c>
      <c r="B321" s="2" t="s">
        <v>8</v>
      </c>
      <c r="C321" s="2" t="s">
        <v>9</v>
      </c>
      <c r="D321" s="8" t="e">
        <f ca="1">HYPERLINK("https://drive.google.com/file/d/1vX9oT0yOeSVwZ0aTG1v4KaBNjpE6w1y8/", _xludf.IMAGE("https://lh3.google.com/u/0/d/1vX9oT0yOeSVwZ0aTG1v4KaBNjpE6w1y8"))</f>
        <v>#NAME?</v>
      </c>
    </row>
    <row r="322" spans="1:4" ht="12.5" x14ac:dyDescent="0.25">
      <c r="A322" s="2" t="s">
        <v>342</v>
      </c>
      <c r="B322" s="2" t="s">
        <v>8</v>
      </c>
      <c r="C322" s="2" t="s">
        <v>9</v>
      </c>
    </row>
    <row r="323" spans="1:4" ht="12.5" x14ac:dyDescent="0.25">
      <c r="A323" s="2" t="s">
        <v>343</v>
      </c>
      <c r="B323" s="2" t="s">
        <v>8</v>
      </c>
      <c r="C323" s="2" t="s">
        <v>9</v>
      </c>
      <c r="D323" s="8" t="e">
        <f ca="1">HYPERLINK("https://drive.google.com/file/d/1PagtgPX-NjUzKJddJIdISQlPEnNoBzG7/", _xludf.IMAGE("https://lh3.google.com/u/0/d/1PagtgPX-NjUzKJddJIdISQlPEnNoBzG7"))</f>
        <v>#NAME?</v>
      </c>
    </row>
    <row r="324" spans="1:4" ht="12.5" x14ac:dyDescent="0.25">
      <c r="A324" s="2" t="s">
        <v>344</v>
      </c>
      <c r="B324" s="2" t="s">
        <v>30</v>
      </c>
      <c r="C324" s="2" t="s">
        <v>9</v>
      </c>
      <c r="D324" s="8" t="e">
        <f ca="1">HYPERLINK("https://drive.google.com/file/d/1MYp8CKHhmf5FzJYPI9eJQbE0CFRMbnTV/", _xludf.IMAGE("https://lh3.google.com/u/0/d/1MYp8CKHhmf5FzJYPI9eJQbE0CFRMbnTV"))</f>
        <v>#NAME?</v>
      </c>
    </row>
    <row r="325" spans="1:4" ht="12.5" x14ac:dyDescent="0.25">
      <c r="A325" s="2" t="s">
        <v>345</v>
      </c>
      <c r="B325" s="2" t="s">
        <v>28</v>
      </c>
      <c r="C325" s="2" t="s">
        <v>9</v>
      </c>
      <c r="D325" s="8" t="e">
        <f ca="1">HYPERLINK("https://drive.google.com/file/d/1QrwssEaVre-AiDZPIdX9yDdTsXC2LWEj/", _xludf.IMAGE("https://lh3.google.com/u/0/d/1QrwssEaVre-AiDZPIdX9yDdTsXC2LWEj"))</f>
        <v>#NAME?</v>
      </c>
    </row>
    <row r="326" spans="1:4" ht="12.5" x14ac:dyDescent="0.25">
      <c r="A326" s="2" t="s">
        <v>346</v>
      </c>
      <c r="B326" s="2" t="s">
        <v>8</v>
      </c>
      <c r="C326" s="2" t="s">
        <v>9</v>
      </c>
      <c r="D326" s="8" t="e">
        <f ca="1">HYPERLINK("https://drive.google.com/file/d/11m73j3Ne8IjAAOgZZBHvDXGvKYyq6KDz/", _xludf.IMAGE("https://lh3.google.com/u/0/d/11m73j3Ne8IjAAOgZZBHvDXGvKYyq6KDz"))</f>
        <v>#NAME?</v>
      </c>
    </row>
    <row r="327" spans="1:4" ht="12.5" x14ac:dyDescent="0.25">
      <c r="A327" s="2" t="s">
        <v>347</v>
      </c>
      <c r="B327" s="2" t="s">
        <v>8</v>
      </c>
      <c r="C327" s="2" t="s">
        <v>9</v>
      </c>
      <c r="D327" s="8" t="e">
        <f ca="1">HYPERLINK("https://drive.google.com/file/d/10kN_DmleSvHMAWl8V57AZGuITNB9r9bx/", _xludf.IMAGE("https://lh3.google.com/u/0/d/10kN_DmleSvHMAWl8V57AZGuITNB9r9bx"))</f>
        <v>#NAME?</v>
      </c>
    </row>
    <row r="328" spans="1:4" ht="12.5" x14ac:dyDescent="0.25">
      <c r="A328" s="2" t="s">
        <v>348</v>
      </c>
      <c r="B328" s="2" t="s">
        <v>8</v>
      </c>
      <c r="C328" s="2" t="s">
        <v>9</v>
      </c>
      <c r="D328" s="8" t="e">
        <f ca="1">HYPERLINK("https://drive.google.com/file/d/1n8hysMbiTzzk3iD3fA8QgQsA2FhCkqfL/", _xludf.IMAGE("https://lh3.google.com/u/0/d/1n8hysMbiTzzk3iD3fA8QgQsA2FhCkqfL"))</f>
        <v>#NAME?</v>
      </c>
    </row>
    <row r="329" spans="1:4" ht="12.5" x14ac:dyDescent="0.25">
      <c r="A329" s="2" t="s">
        <v>349</v>
      </c>
      <c r="B329" s="2" t="s">
        <v>30</v>
      </c>
      <c r="C329" s="2" t="s">
        <v>9</v>
      </c>
      <c r="D329" s="8" t="e">
        <f ca="1">HYPERLINK("https://drive.google.com/file/d/1-vWgS64ZBC_PXA_bY9W6WGb_M-_vOEK1/", _xludf.IMAGE("https://lh3.google.com/u/0/d/1-vWgS64ZBC_PXA_bY9W6WGb_M-_vOEK1"))</f>
        <v>#NAME?</v>
      </c>
    </row>
    <row r="330" spans="1:4" ht="12.5" x14ac:dyDescent="0.25">
      <c r="A330" s="2" t="s">
        <v>350</v>
      </c>
      <c r="B330" s="2" t="s">
        <v>8</v>
      </c>
      <c r="C330" s="2" t="s">
        <v>9</v>
      </c>
      <c r="D330" s="8" t="e">
        <f ca="1">HYPERLINK("https://drive.google.com/file/d/1n0tz3Bkb84Yoq7L-PVFfZv_HtC9sp_0E/", _xludf.IMAGE("https://lh3.google.com/u/0/d/1n0tz3Bkb84Yoq7L-PVFfZv_HtC9sp_0E"))</f>
        <v>#NAME?</v>
      </c>
    </row>
    <row r="331" spans="1:4" ht="12.5" x14ac:dyDescent="0.25">
      <c r="A331" s="2" t="s">
        <v>351</v>
      </c>
      <c r="B331" s="2" t="s">
        <v>17</v>
      </c>
      <c r="C331" s="2" t="s">
        <v>9</v>
      </c>
      <c r="D331" s="8" t="e">
        <f ca="1">HYPERLINK("https://drive.google.com/file/d/1c3JZ1ZR0WYSHdf7uRTG3K8Zm6NkocPcS/", _xludf.IMAGE("https://lh3.google.com/u/0/d/1c3JZ1ZR0WYSHdf7uRTG3K8Zm6NkocPcS"))</f>
        <v>#NAME?</v>
      </c>
    </row>
    <row r="332" spans="1:4" ht="12.5" x14ac:dyDescent="0.25">
      <c r="A332" s="2" t="s">
        <v>352</v>
      </c>
      <c r="B332" s="2" t="s">
        <v>8</v>
      </c>
      <c r="C332" s="2" t="s">
        <v>9</v>
      </c>
      <c r="D332" s="8" t="e">
        <f ca="1">HYPERLINK("https://drive.google.com/file/d/1FtyheoWIpx_qeafrzzZkeJ1W3aQfDY9e/", _xludf.IMAGE("https://lh3.google.com/u/0/d/1FtyheoWIpx_qeafrzzZkeJ1W3aQfDY9e"))</f>
        <v>#NAME?</v>
      </c>
    </row>
    <row r="333" spans="1:4" ht="12.5" x14ac:dyDescent="0.25">
      <c r="A333" s="2" t="s">
        <v>353</v>
      </c>
      <c r="B333" s="2" t="s">
        <v>8</v>
      </c>
      <c r="C333" s="2" t="s">
        <v>9</v>
      </c>
      <c r="D333" s="8" t="e">
        <f ca="1">HYPERLINK("https://drive.google.com/file/d/1_yBnxWLAz0zSNdjHojAE8xb8akUdGUwq/", _xludf.IMAGE("https://lh3.google.com/u/0/d/1_yBnxWLAz0zSNdjHojAE8xb8akUdGUwq"))</f>
        <v>#NAME?</v>
      </c>
    </row>
    <row r="334" spans="1:4" ht="12.5" x14ac:dyDescent="0.25">
      <c r="A334" s="2" t="s">
        <v>354</v>
      </c>
      <c r="B334" s="2" t="s">
        <v>8</v>
      </c>
      <c r="C334" s="2" t="s">
        <v>9</v>
      </c>
      <c r="D334" s="8" t="e">
        <f ca="1">HYPERLINK("https://drive.google.com/file/d/1v3NR2Tk_rmzHwP7YJG3b9h3vA2CSNGDH/", _xludf.IMAGE("https://lh3.google.com/u/0/d/1v3NR2Tk_rmzHwP7YJG3b9h3vA2CSNGDH"))</f>
        <v>#NAME?</v>
      </c>
    </row>
    <row r="335" spans="1:4" ht="12.5" x14ac:dyDescent="0.25">
      <c r="A335" s="2" t="s">
        <v>355</v>
      </c>
      <c r="B335" s="2" t="s">
        <v>8</v>
      </c>
      <c r="C335" s="2" t="s">
        <v>9</v>
      </c>
      <c r="D335" s="8" t="e">
        <f ca="1">HYPERLINK("https://drive.google.com/file/d/1d-rHbDLWVd4Uzl25cxaBSG15F6R2TFcw/", _xludf.IMAGE("https://lh3.google.com/u/0/d/1d-rHbDLWVd4Uzl25cxaBSG15F6R2TFcw"))</f>
        <v>#NAME?</v>
      </c>
    </row>
    <row r="336" spans="1:4" ht="12.5" x14ac:dyDescent="0.25">
      <c r="A336" s="2" t="s">
        <v>356</v>
      </c>
      <c r="B336" s="2" t="s">
        <v>25</v>
      </c>
      <c r="C336" s="2" t="s">
        <v>9</v>
      </c>
      <c r="D336" s="8" t="e">
        <f ca="1">HYPERLINK("https://drive.google.com/file/d/1AjVjl2JA0A2GD0ygaTIZQeQc6hZcLjtw/", _xludf.IMAGE("https://lh3.google.com/u/0/d/1AjVjl2JA0A2GD0ygaTIZQeQc6hZcLjtw"))</f>
        <v>#NAME?</v>
      </c>
    </row>
    <row r="337" spans="1:4" ht="12.5" x14ac:dyDescent="0.25">
      <c r="A337" s="2" t="s">
        <v>357</v>
      </c>
      <c r="B337" s="2" t="s">
        <v>12</v>
      </c>
      <c r="C337" s="2" t="s">
        <v>9</v>
      </c>
      <c r="D337" s="8" t="e">
        <f ca="1">HYPERLINK("https://drive.google.com/file/d/1aSAi2L_di7VCn351QkhEyrjFF2Twf4_T/", _xludf.IMAGE("https://lh3.google.com/u/0/d/1aSAi2L_di7VCn351QkhEyrjFF2Twf4_T"))</f>
        <v>#NAME?</v>
      </c>
    </row>
    <row r="338" spans="1:4" ht="12.5" x14ac:dyDescent="0.25">
      <c r="A338" s="2" t="s">
        <v>358</v>
      </c>
      <c r="B338" s="2" t="s">
        <v>44</v>
      </c>
      <c r="C338" s="2" t="s">
        <v>9</v>
      </c>
      <c r="D338" s="8" t="e">
        <f ca="1">HYPERLINK("https://drive.google.com/file/d/1lkGgIe3ac7SUw-zVR-KPQ2la2ImUDKtX/", _xludf.IMAGE("https://lh3.google.com/u/0/d/1lkGgIe3ac7SUw-zVR-KPQ2la2ImUDKtX"))</f>
        <v>#NAME?</v>
      </c>
    </row>
    <row r="339" spans="1:4" ht="12.5" x14ac:dyDescent="0.25">
      <c r="A339" s="2" t="s">
        <v>359</v>
      </c>
      <c r="B339" s="2" t="s">
        <v>8</v>
      </c>
      <c r="C339" s="2" t="s">
        <v>9</v>
      </c>
      <c r="D339" s="8" t="e">
        <f ca="1">HYPERLINK("https://drive.google.com/file/d/1fY7Ie32CG5BGX_oomHzN0uCkGxlQTael/", _xludf.IMAGE("https://lh3.google.com/u/0/d/1fY7Ie32CG5BGX_oomHzN0uCkGxlQTael"))</f>
        <v>#NAME?</v>
      </c>
    </row>
    <row r="340" spans="1:4" ht="12.5" x14ac:dyDescent="0.25">
      <c r="A340" s="2" t="s">
        <v>360</v>
      </c>
      <c r="B340" s="2" t="s">
        <v>17</v>
      </c>
      <c r="C340" s="2" t="s">
        <v>9</v>
      </c>
      <c r="D340" s="8" t="e">
        <f ca="1">HYPERLINK("https://drive.google.com/file/d/1_KCe5IdhkbXImzHj5qP0pu4dZqmN__KS/", _xludf.IMAGE("https://lh3.google.com/u/0/d/1_KCe5IdhkbXImzHj5qP0pu4dZqmN__KS"))</f>
        <v>#NAME?</v>
      </c>
    </row>
    <row r="341" spans="1:4" ht="12.5" x14ac:dyDescent="0.25">
      <c r="A341" s="2" t="s">
        <v>361</v>
      </c>
      <c r="B341" s="2" t="s">
        <v>17</v>
      </c>
      <c r="C341" s="2" t="s">
        <v>9</v>
      </c>
      <c r="D341" s="8" t="e">
        <f ca="1">HYPERLINK("https://drive.google.com/file/d/10rflSgXIFhJY0ZTPSTzCmyQ3fV7_jaos/", _xludf.IMAGE("https://lh3.google.com/u/0/d/10rflSgXIFhJY0ZTPSTzCmyQ3fV7_jaos"))</f>
        <v>#NAME?</v>
      </c>
    </row>
    <row r="342" spans="1:4" ht="12.5" x14ac:dyDescent="0.25">
      <c r="A342" s="2" t="s">
        <v>362</v>
      </c>
      <c r="B342" s="2" t="s">
        <v>8</v>
      </c>
      <c r="C342" s="2" t="s">
        <v>9</v>
      </c>
      <c r="D342" s="8" t="e">
        <f ca="1">HYPERLINK("https://drive.google.com/file/d/14eVox7Ukc_ZRIrEkiKUSEyEsOKUkExVA/", _xludf.IMAGE("https://lh3.google.com/u/0/d/14eVox7Ukc_ZRIrEkiKUSEyEsOKUkExVA"))</f>
        <v>#NAME?</v>
      </c>
    </row>
    <row r="343" spans="1:4" ht="12.5" x14ac:dyDescent="0.25">
      <c r="A343" s="2" t="s">
        <v>363</v>
      </c>
      <c r="B343" s="2" t="s">
        <v>17</v>
      </c>
      <c r="C343" s="2" t="s">
        <v>9</v>
      </c>
      <c r="D343" s="8" t="e">
        <f ca="1">HYPERLINK("https://drive.google.com/file/d/1TmErOibcv0ytNuMM5meGX9ktZoyF41cq/", _xludf.IMAGE("https://lh3.google.com/u/0/d/1TmErOibcv0ytNuMM5meGX9ktZoyF41cq"))</f>
        <v>#NAME?</v>
      </c>
    </row>
    <row r="344" spans="1:4" ht="12.5" x14ac:dyDescent="0.25">
      <c r="A344" s="2" t="s">
        <v>364</v>
      </c>
      <c r="B344" s="2" t="s">
        <v>12</v>
      </c>
      <c r="C344" s="2" t="s">
        <v>9</v>
      </c>
      <c r="D344" s="8" t="e">
        <f ca="1">HYPERLINK("https://drive.google.com/file/d/1HihV2QEpDysSZ701KKXphv4BSekj-UzK/", _xludf.IMAGE("https://lh3.google.com/u/0/d/1HihV2QEpDysSZ701KKXphv4BSekj-UzK"))</f>
        <v>#NAME?</v>
      </c>
    </row>
    <row r="345" spans="1:4" ht="12.5" x14ac:dyDescent="0.25">
      <c r="A345" s="2" t="s">
        <v>365</v>
      </c>
      <c r="B345" s="2" t="s">
        <v>8</v>
      </c>
      <c r="C345" s="2" t="s">
        <v>9</v>
      </c>
      <c r="D345" s="8" t="e">
        <f ca="1">HYPERLINK("https://drive.google.com/file/d/18Jx4d99YEmOB5nB7xwRQdNW4SL7zRaQF/", _xludf.IMAGE("https://lh3.google.com/u/0/d/18Jx4d99YEmOB5nB7xwRQdNW4SL7zRaQF"))</f>
        <v>#NAME?</v>
      </c>
    </row>
    <row r="346" spans="1:4" ht="12.5" x14ac:dyDescent="0.25">
      <c r="A346" s="2" t="s">
        <v>366</v>
      </c>
      <c r="B346" s="2" t="s">
        <v>12</v>
      </c>
      <c r="C346" s="2" t="s">
        <v>9</v>
      </c>
      <c r="D346" s="8" t="e">
        <f ca="1">HYPERLINK("https://drive.google.com/file/d/1txgqw4ZHR-VDYRzIzxIDySLJVwhwy2SG/", _xludf.IMAGE("https://lh3.google.com/u/0/d/1txgqw4ZHR-VDYRzIzxIDySLJVwhwy2SG"))</f>
        <v>#NAME?</v>
      </c>
    </row>
    <row r="347" spans="1:4" ht="12.5" x14ac:dyDescent="0.25">
      <c r="A347" s="2" t="s">
        <v>367</v>
      </c>
      <c r="B347" s="2" t="s">
        <v>8</v>
      </c>
      <c r="C347" s="2" t="s">
        <v>9</v>
      </c>
      <c r="D347" s="8" t="e">
        <f ca="1">HYPERLINK("https://drive.google.com/file/d/1c1UKQTwEBtnJv_k533N-T-OYeIKxApyO/", _xludf.IMAGE("https://lh3.google.com/u/0/d/1c1UKQTwEBtnJv_k533N-T-OYeIKxApyO"))</f>
        <v>#NAME?</v>
      </c>
    </row>
    <row r="348" spans="1:4" ht="12.5" x14ac:dyDescent="0.25">
      <c r="A348" s="2" t="s">
        <v>368</v>
      </c>
      <c r="B348" s="2" t="s">
        <v>8</v>
      </c>
      <c r="C348" s="2" t="s">
        <v>9</v>
      </c>
      <c r="D348" s="8" t="e">
        <f ca="1">HYPERLINK("https://drive.google.com/file/d/10tfyrDvJJuSbhg0E4OkajVyUqcCx5fMV/", _xludf.IMAGE("https://lh3.google.com/u/0/d/10tfyrDvJJuSbhg0E4OkajVyUqcCx5fMV"))</f>
        <v>#NAME?</v>
      </c>
    </row>
    <row r="349" spans="1:4" ht="12.5" x14ac:dyDescent="0.25">
      <c r="A349" s="2" t="s">
        <v>369</v>
      </c>
      <c r="B349" s="2" t="s">
        <v>8</v>
      </c>
      <c r="C349" s="2" t="s">
        <v>9</v>
      </c>
      <c r="D349" s="8" t="e">
        <f ca="1">HYPERLINK("https://drive.google.com/file/d/11syBPwKj3tCwBWv2oSz-nf4_3ixxD_Ej/", _xludf.IMAGE("https://lh3.google.com/u/0/d/11syBPwKj3tCwBWv2oSz-nf4_3ixxD_Ej"))</f>
        <v>#NAME?</v>
      </c>
    </row>
    <row r="350" spans="1:4" ht="12.5" x14ac:dyDescent="0.25">
      <c r="A350" s="2" t="s">
        <v>370</v>
      </c>
      <c r="B350" s="2" t="s">
        <v>17</v>
      </c>
      <c r="C350" s="2" t="s">
        <v>9</v>
      </c>
      <c r="D350" s="8" t="e">
        <f ca="1">HYPERLINK("https://drive.google.com/file/d/1vOGUKnyyz441ryLQSUGTgJ7Qzym7Gdyw/", _xludf.IMAGE("https://lh3.google.com/u/0/d/1vOGUKnyyz441ryLQSUGTgJ7Qzym7Gdyw"))</f>
        <v>#NAME?</v>
      </c>
    </row>
    <row r="351" spans="1:4" ht="12.5" x14ac:dyDescent="0.25">
      <c r="A351" s="2" t="s">
        <v>371</v>
      </c>
      <c r="B351" s="2" t="s">
        <v>30</v>
      </c>
      <c r="C351" s="2" t="s">
        <v>9</v>
      </c>
      <c r="D351" s="8" t="e">
        <f ca="1">HYPERLINK("https://drive.google.com/file/d/1MuHmWO4XZkzcTCdGoQMryH4IDdfOtTZT/", _xludf.IMAGE("https://lh3.google.com/u/0/d/1MuHmWO4XZkzcTCdGoQMryH4IDdfOtTZT"))</f>
        <v>#NAME?</v>
      </c>
    </row>
    <row r="352" spans="1:4" ht="12.5" x14ac:dyDescent="0.25">
      <c r="A352" s="2" t="s">
        <v>372</v>
      </c>
      <c r="B352" s="2" t="s">
        <v>30</v>
      </c>
      <c r="C352" s="2" t="s">
        <v>9</v>
      </c>
      <c r="D352" s="8" t="e">
        <f ca="1">HYPERLINK("https://drive.google.com/file/d/1A7UZHuK0P71CQuJ5tUWrBf9SzDVy4Q_e/", _xludf.IMAGE("https://lh3.google.com/u/0/d/1A7UZHuK0P71CQuJ5tUWrBf9SzDVy4Q_e"))</f>
        <v>#NAME?</v>
      </c>
    </row>
    <row r="353" spans="1:4" ht="12.5" x14ac:dyDescent="0.25">
      <c r="A353" s="2" t="s">
        <v>373</v>
      </c>
      <c r="B353" s="2" t="s">
        <v>8</v>
      </c>
      <c r="C353" s="2" t="s">
        <v>9</v>
      </c>
      <c r="D353" s="8" t="e">
        <f ca="1">HYPERLINK("https://drive.google.com/file/d/1dVB-yPv-Sk1VWq68RJTy3ehT6A8X5Imn/", _xludf.IMAGE("https://lh3.google.com/u/0/d/1dVB-yPv-Sk1VWq68RJTy3ehT6A8X5Imn"))</f>
        <v>#NAME?</v>
      </c>
    </row>
    <row r="354" spans="1:4" ht="12.5" x14ac:dyDescent="0.25">
      <c r="A354" s="2" t="s">
        <v>374</v>
      </c>
      <c r="B354" s="2" t="s">
        <v>25</v>
      </c>
      <c r="C354" s="2" t="s">
        <v>9</v>
      </c>
      <c r="D354" s="8" t="e">
        <f ca="1">HYPERLINK("https://drive.google.com/file/d/1mTQq0jWyIP-d82ZwOT1KID_OfvNWPHea/", _xludf.IMAGE("https://lh3.google.com/u/0/d/1mTQq0jWyIP-d82ZwOT1KID_OfvNWPHea"))</f>
        <v>#NAME?</v>
      </c>
    </row>
    <row r="355" spans="1:4" ht="12.5" x14ac:dyDescent="0.25">
      <c r="A355" s="2" t="s">
        <v>375</v>
      </c>
      <c r="B355" s="2" t="s">
        <v>15</v>
      </c>
      <c r="C355" s="2" t="s">
        <v>9</v>
      </c>
      <c r="D355" s="8" t="e">
        <f ca="1">HYPERLINK("https://drive.google.com/file/d/1FCshtl-apOBjSr4HozwbN3K5K5ISexeP/", _xludf.IMAGE("https://lh3.google.com/u/0/d/1FCshtl-apOBjSr4HozwbN3K5K5ISexeP"))</f>
        <v>#NAME?</v>
      </c>
    </row>
    <row r="356" spans="1:4" ht="12.5" x14ac:dyDescent="0.25">
      <c r="A356" s="2" t="s">
        <v>376</v>
      </c>
      <c r="B356" s="2" t="s">
        <v>17</v>
      </c>
      <c r="C356" s="2" t="s">
        <v>9</v>
      </c>
      <c r="D356" s="8" t="e">
        <f ca="1">HYPERLINK("https://drive.google.com/file/d/1tvgN-LZeGlEaZVT3mN0a5Z99YrfVcHl9/", _xludf.IMAGE("https://lh3.google.com/u/0/d/1tvgN-LZeGlEaZVT3mN0a5Z99YrfVcHl9"))</f>
        <v>#NAME?</v>
      </c>
    </row>
    <row r="357" spans="1:4" ht="12.5" x14ac:dyDescent="0.25">
      <c r="A357" s="2" t="s">
        <v>377</v>
      </c>
      <c r="B357" s="2" t="s">
        <v>17</v>
      </c>
      <c r="C357" s="2" t="s">
        <v>9</v>
      </c>
      <c r="D357" s="8" t="e">
        <f ca="1">HYPERLINK("https://drive.google.com/file/d/11wH9zlVD2vfhVDZzRc7wh16N0lfNgjBs/", _xludf.IMAGE("https://lh3.google.com/u/0/d/11wH9zlVD2vfhVDZzRc7wh16N0lfNgjBs"))</f>
        <v>#NAME?</v>
      </c>
    </row>
    <row r="358" spans="1:4" ht="12.5" x14ac:dyDescent="0.25">
      <c r="A358" s="2" t="s">
        <v>378</v>
      </c>
      <c r="B358" s="2" t="s">
        <v>17</v>
      </c>
      <c r="C358" s="2" t="s">
        <v>9</v>
      </c>
      <c r="D358" s="8" t="e">
        <f ca="1">HYPERLINK("https://drive.google.com/file/d/1pUv6pa2vZ3UyuRZMSZTHCnZ9qXv8XyBW/", _xludf.IMAGE("https://lh3.google.com/u/0/d/1pUv6pa2vZ3UyuRZMSZTHCnZ9qXv8XyBW"))</f>
        <v>#NAME?</v>
      </c>
    </row>
    <row r="359" spans="1:4" ht="12.5" x14ac:dyDescent="0.25">
      <c r="A359" s="2" t="s">
        <v>379</v>
      </c>
      <c r="B359" s="2" t="s">
        <v>17</v>
      </c>
      <c r="C359" s="2" t="s">
        <v>9</v>
      </c>
      <c r="D359" s="8" t="e">
        <f ca="1">HYPERLINK("https://drive.google.com/file/d/1CjFXRryoWWT7je5S0SVqfcvLRimQLPnC/", _xludf.IMAGE("https://lh3.google.com/u/0/d/1CjFXRryoWWT7je5S0SVqfcvLRimQLPnC"))</f>
        <v>#NAME?</v>
      </c>
    </row>
    <row r="360" spans="1:4" ht="12.5" x14ac:dyDescent="0.25">
      <c r="A360" s="2" t="s">
        <v>380</v>
      </c>
      <c r="B360" s="2" t="s">
        <v>8</v>
      </c>
      <c r="C360" s="2" t="s">
        <v>9</v>
      </c>
      <c r="D360" s="8" t="e">
        <f ca="1">HYPERLINK("https://drive.google.com/file/d/1jNofY1wqp-Rqcgm5q9jXM2C7XxmprVX_/", _xludf.IMAGE("https://lh3.google.com/u/0/d/1jNofY1wqp-Rqcgm5q9jXM2C7XxmprVX_"))</f>
        <v>#NAME?</v>
      </c>
    </row>
    <row r="361" spans="1:4" ht="12.5" x14ac:dyDescent="0.25">
      <c r="A361" s="2" t="s">
        <v>381</v>
      </c>
      <c r="B361" s="2" t="s">
        <v>8</v>
      </c>
      <c r="C361" s="2" t="s">
        <v>9</v>
      </c>
      <c r="D361" s="8" t="e">
        <f ca="1">HYPERLINK("https://drive.google.com/file/d/1HESGcGiZMJweesP1S3zK8VOF8MBk6H8q/", _xludf.IMAGE("https://lh3.google.com/u/0/d/1HESGcGiZMJweesP1S3zK8VOF8MBk6H8q"))</f>
        <v>#NAME?</v>
      </c>
    </row>
    <row r="362" spans="1:4" ht="12.5" x14ac:dyDescent="0.25">
      <c r="A362" s="2" t="s">
        <v>382</v>
      </c>
      <c r="B362" s="2" t="s">
        <v>8</v>
      </c>
      <c r="C362" s="2" t="s">
        <v>9</v>
      </c>
      <c r="D362" s="8" t="e">
        <f ca="1">HYPERLINK("https://drive.google.com/file/d/1KDODVa7vGdMZnNOJoYZ0dJJTEo46q6uF/", _xludf.IMAGE("https://lh3.google.com/u/0/d/1KDODVa7vGdMZnNOJoYZ0dJJTEo46q6uF"))</f>
        <v>#NAME?</v>
      </c>
    </row>
    <row r="363" spans="1:4" ht="12.5" x14ac:dyDescent="0.25">
      <c r="A363" s="2" t="s">
        <v>383</v>
      </c>
      <c r="B363" s="2" t="s">
        <v>25</v>
      </c>
      <c r="C363" s="2" t="s">
        <v>9</v>
      </c>
      <c r="D363" s="8" t="e">
        <f ca="1">HYPERLINK("https://drive.google.com/file/d/1F0YNUF8VOOcbR3n4VeupCKV95wp86aax/", _xludf.IMAGE("https://lh3.google.com/u/0/d/1F0YNUF8VOOcbR3n4VeupCKV95wp86aax"))</f>
        <v>#NAME?</v>
      </c>
    </row>
    <row r="364" spans="1:4" ht="12.5" x14ac:dyDescent="0.25">
      <c r="A364" s="2" t="s">
        <v>384</v>
      </c>
      <c r="B364" s="2" t="s">
        <v>8</v>
      </c>
      <c r="C364" s="2" t="s">
        <v>9</v>
      </c>
      <c r="D364" s="8" t="e">
        <f ca="1">HYPERLINK("https://drive.google.com/file/d/1HTSNFgLPrcLeF8sR0GpH3bX1gbfeB1xD/", _xludf.IMAGE("https://lh3.google.com/u/0/d/1HTSNFgLPrcLeF8sR0GpH3bX1gbfeB1xD"))</f>
        <v>#NAME?</v>
      </c>
    </row>
    <row r="365" spans="1:4" ht="12.5" x14ac:dyDescent="0.25">
      <c r="A365" s="2" t="s">
        <v>385</v>
      </c>
      <c r="B365" s="2"/>
      <c r="C365" s="2"/>
      <c r="D365" s="8" t="e">
        <f ca="1">HYPERLINK("https://drive.google.com/file/d/1Qi1E9NUzvvk_YxaXCj0JdZhcQm8MPkOK/", _xludf.IMAGE("https://lh3.google.com/u/0/d/1Qi1E9NUzvvk_YxaXCj0JdZhcQm8MPkOK"))</f>
        <v>#NAME?</v>
      </c>
    </row>
    <row r="366" spans="1:4" ht="12.5" x14ac:dyDescent="0.25">
      <c r="A366" s="2" t="s">
        <v>386</v>
      </c>
      <c r="B366" s="2" t="s">
        <v>8</v>
      </c>
      <c r="C366" s="2" t="s">
        <v>9</v>
      </c>
      <c r="D366" s="8" t="e">
        <f ca="1">HYPERLINK("https://drive.google.com/file/d/1bjceUGtaMjCMej9Q8wsOywqbJKIQVkeI/", _xludf.IMAGE("https://lh3.google.com/u/0/d/1bjceUGtaMjCMej9Q8wsOywqbJKIQVkeI"))</f>
        <v>#NAME?</v>
      </c>
    </row>
    <row r="367" spans="1:4" ht="12.5" x14ac:dyDescent="0.25">
      <c r="A367" s="2" t="s">
        <v>387</v>
      </c>
      <c r="B367" s="2" t="s">
        <v>8</v>
      </c>
      <c r="C367" s="2" t="s">
        <v>9</v>
      </c>
      <c r="D367" s="8" t="e">
        <f ca="1">HYPERLINK("https://drive.google.com/file/d/18TDe6C_bQJ97XNdbTl2i-PgieiY8wJBm/", _xludf.IMAGE("https://lh3.google.com/u/0/d/18TDe6C_bQJ97XNdbTl2i-PgieiY8wJBm"))</f>
        <v>#NAME?</v>
      </c>
    </row>
    <row r="368" spans="1:4" ht="12.5" x14ac:dyDescent="0.25">
      <c r="A368" s="2" t="s">
        <v>388</v>
      </c>
      <c r="B368" s="2" t="s">
        <v>8</v>
      </c>
      <c r="C368" s="2" t="s">
        <v>9</v>
      </c>
      <c r="D368" s="8" t="e">
        <f ca="1">HYPERLINK("https://drive.google.com/file/d/1zcRxYnn9noh5JIJnp-HSlkTm0iA91mt2/", _xludf.IMAGE("https://lh3.google.com/u/0/d/1zcRxYnn9noh5JIJnp-HSlkTm0iA91mt2"))</f>
        <v>#NAME?</v>
      </c>
    </row>
    <row r="369" spans="1:4" ht="12.5" x14ac:dyDescent="0.25">
      <c r="A369" s="2" t="s">
        <v>389</v>
      </c>
      <c r="B369" s="2" t="s">
        <v>8</v>
      </c>
      <c r="C369" s="2" t="s">
        <v>9</v>
      </c>
      <c r="D369" s="8" t="e">
        <f ca="1">HYPERLINK("https://drive.google.com/file/d/1eQvAtxyfDmqZAn3UxOL_Q3W9VHqMfxEU/", _xludf.IMAGE("https://lh3.google.com/u/0/d/1eQvAtxyfDmqZAn3UxOL_Q3W9VHqMfxEU"))</f>
        <v>#NAME?</v>
      </c>
    </row>
    <row r="370" spans="1:4" ht="12.5" x14ac:dyDescent="0.25">
      <c r="A370" s="2" t="s">
        <v>390</v>
      </c>
      <c r="B370" s="2" t="s">
        <v>8</v>
      </c>
      <c r="C370" s="2" t="s">
        <v>9</v>
      </c>
      <c r="D370" s="8" t="e">
        <f ca="1">HYPERLINK("https://drive.google.com/file/d/1RLPsNRFxOopBrhYvEGHjlwyKFzNIDVLJ/", _xludf.IMAGE("https://lh3.google.com/u/0/d/1RLPsNRFxOopBrhYvEGHjlwyKFzNIDVLJ"))</f>
        <v>#NAME?</v>
      </c>
    </row>
    <row r="371" spans="1:4" ht="12.5" x14ac:dyDescent="0.25">
      <c r="A371" s="2" t="s">
        <v>391</v>
      </c>
      <c r="B371" s="2" t="s">
        <v>8</v>
      </c>
      <c r="C371" s="2" t="s">
        <v>9</v>
      </c>
      <c r="D371" s="8" t="e">
        <f ca="1">HYPERLINK("https://drive.google.com/file/d/1yQbNqzcGHm27f8pYUkyHT4tMS_oBsxPx/", _xludf.IMAGE("https://lh3.google.com/u/0/d/1yQbNqzcGHm27f8pYUkyHT4tMS_oBsxPx"))</f>
        <v>#NAME?</v>
      </c>
    </row>
    <row r="372" spans="1:4" ht="12.5" x14ac:dyDescent="0.25">
      <c r="A372" s="2" t="s">
        <v>392</v>
      </c>
      <c r="B372" s="2" t="s">
        <v>12</v>
      </c>
      <c r="C372" s="2" t="s">
        <v>9</v>
      </c>
      <c r="D372" s="8" t="e">
        <f ca="1">HYPERLINK("https://drive.google.com/file/d/1WpYTHO-wUDXx9dCc6Qrj5terxGXcAf9A/", _xludf.IMAGE("https://lh3.google.com/u/0/d/1WpYTHO-wUDXx9dCc6Qrj5terxGXcAf9A"))</f>
        <v>#NAME?</v>
      </c>
    </row>
    <row r="373" spans="1:4" ht="12.5" x14ac:dyDescent="0.25">
      <c r="A373" s="2" t="s">
        <v>393</v>
      </c>
      <c r="B373" s="2" t="s">
        <v>12</v>
      </c>
      <c r="C373" s="2" t="s">
        <v>9</v>
      </c>
      <c r="D373" s="8" t="e">
        <f ca="1">HYPERLINK("https://drive.google.com/file/d/1TLvxzbYjpHyp365TUdE9ATxU2nupzJ0j/", _xludf.IMAGE("https://lh3.google.com/u/0/d/1TLvxzbYjpHyp365TUdE9ATxU2nupzJ0j"))</f>
        <v>#NAME?</v>
      </c>
    </row>
    <row r="374" spans="1:4" ht="12.5" x14ac:dyDescent="0.25">
      <c r="A374" s="2" t="s">
        <v>394</v>
      </c>
      <c r="B374" s="2" t="s">
        <v>8</v>
      </c>
      <c r="C374" s="2" t="s">
        <v>19</v>
      </c>
      <c r="D374" s="8" t="e">
        <f ca="1">HYPERLINK("https://drive.google.com/file/d/1KeGpYFCyGc0-TUiqx5ooJrsO1pjNqDlW/", _xludf.IMAGE("https://lh3.google.com/u/0/d/1KeGpYFCyGc0-TUiqx5ooJrsO1pjNqDlW"))</f>
        <v>#NAME?</v>
      </c>
    </row>
    <row r="375" spans="1:4" ht="12.5" x14ac:dyDescent="0.25">
      <c r="A375" s="2" t="s">
        <v>395</v>
      </c>
      <c r="B375" s="2" t="s">
        <v>15</v>
      </c>
      <c r="C375" s="2" t="s">
        <v>9</v>
      </c>
      <c r="D375" s="8" t="e">
        <f ca="1">HYPERLINK("https://drive.google.com/file/d/1eVwaXgfVNc3C9cPar8S_yt-fPUnfV3Ga/", _xludf.IMAGE("https://lh3.google.com/u/0/d/1eVwaXgfVNc3C9cPar8S_yt-fPUnfV3Ga"))</f>
        <v>#NAME?</v>
      </c>
    </row>
    <row r="376" spans="1:4" ht="12.5" x14ac:dyDescent="0.25">
      <c r="A376" s="2" t="s">
        <v>396</v>
      </c>
      <c r="B376" s="2" t="s">
        <v>17</v>
      </c>
      <c r="C376" s="2" t="s">
        <v>9</v>
      </c>
      <c r="D376" s="8" t="e">
        <f ca="1">HYPERLINK("https://drive.google.com/file/d/1ylVKSCSWP1Cj0CiRwpvASU4u_peIJVwn/", _xludf.IMAGE("https://lh3.google.com/u/0/d/1ylVKSCSWP1Cj0CiRwpvASU4u_peIJVwn"))</f>
        <v>#NAME?</v>
      </c>
    </row>
    <row r="377" spans="1:4" ht="12.5" x14ac:dyDescent="0.25">
      <c r="A377" s="2" t="s">
        <v>397</v>
      </c>
      <c r="B377" s="2" t="s">
        <v>12</v>
      </c>
      <c r="C377" s="2" t="s">
        <v>9</v>
      </c>
      <c r="D377" s="8" t="e">
        <f ca="1">HYPERLINK("https://drive.google.com/file/d/1tpkro9tGdIHRsvOJMOcFGSmAQYJbWtTP/", _xludf.IMAGE("https://lh3.google.com/u/0/d/1tpkro9tGdIHRsvOJMOcFGSmAQYJbWtTP"))</f>
        <v>#NAME?</v>
      </c>
    </row>
    <row r="378" spans="1:4" ht="12.5" x14ac:dyDescent="0.25">
      <c r="A378" s="2" t="s">
        <v>398</v>
      </c>
      <c r="B378" s="2" t="s">
        <v>30</v>
      </c>
      <c r="C378" s="2" t="s">
        <v>9</v>
      </c>
      <c r="D378" s="8" t="e">
        <f ca="1">HYPERLINK("https://drive.google.com/file/d/13wov3ybwaau2DQkHxKuob3peB9LmE5rt/", _xludf.IMAGE("https://lh3.google.com/u/0/d/13wov3ybwaau2DQkHxKuob3peB9LmE5rt"))</f>
        <v>#NAME?</v>
      </c>
    </row>
    <row r="379" spans="1:4" ht="12.5" x14ac:dyDescent="0.25">
      <c r="A379" s="2" t="s">
        <v>399</v>
      </c>
      <c r="B379" s="2" t="s">
        <v>25</v>
      </c>
      <c r="C379" s="2" t="s">
        <v>9</v>
      </c>
      <c r="D379" s="8" t="e">
        <f ca="1">HYPERLINK("https://drive.google.com/file/d/1A5QNfIwDd5pQVFccN39arMx5XUDhH0mH/", _xludf.IMAGE("https://lh3.google.com/u/0/d/1A5QNfIwDd5pQVFccN39arMx5XUDhH0mH"))</f>
        <v>#NAME?</v>
      </c>
    </row>
    <row r="380" spans="1:4" ht="12.5" x14ac:dyDescent="0.25">
      <c r="A380" s="2" t="s">
        <v>400</v>
      </c>
      <c r="B380" s="2" t="s">
        <v>12</v>
      </c>
      <c r="C380" s="2" t="s">
        <v>9</v>
      </c>
      <c r="D380" s="8" t="e">
        <f ca="1">HYPERLINK("https://drive.google.com/file/d/1taIlSo82NCV-Y0bASSYtBb9vjScTN_H_/", _xludf.IMAGE("https://lh3.google.com/u/0/d/1taIlSo82NCV-Y0bASSYtBb9vjScTN_H_"))</f>
        <v>#NAME?</v>
      </c>
    </row>
    <row r="381" spans="1:4" ht="12.5" x14ac:dyDescent="0.25">
      <c r="A381" s="2" t="s">
        <v>401</v>
      </c>
      <c r="B381" s="2" t="s">
        <v>30</v>
      </c>
      <c r="C381" s="2" t="s">
        <v>9</v>
      </c>
      <c r="D381" s="8" t="e">
        <f ca="1">HYPERLINK("https://drive.google.com/file/d/1thOs-KanOVo0gD47uoyE4Sr8e-9jOf9d/", _xludf.IMAGE("https://lh3.google.com/u/0/d/1thOs-KanOVo0gD47uoyE4Sr8e-9jOf9d"))</f>
        <v>#NAME?</v>
      </c>
    </row>
    <row r="382" spans="1:4" ht="12.5" x14ac:dyDescent="0.25">
      <c r="A382" s="2" t="s">
        <v>402</v>
      </c>
      <c r="B382" s="2" t="s">
        <v>8</v>
      </c>
      <c r="C382" s="2" t="s">
        <v>9</v>
      </c>
      <c r="D382" s="8" t="e">
        <f ca="1">HYPERLINK("https://drive.google.com/file/d/1Y00mcpMWL57RgqTjFNJNegt8zSVS9iAd/", _xludf.IMAGE("https://lh3.google.com/u/0/d/1Y00mcpMWL57RgqTjFNJNegt8zSVS9iAd"))</f>
        <v>#NAME?</v>
      </c>
    </row>
    <row r="383" spans="1:4" ht="12.5" x14ac:dyDescent="0.25">
      <c r="A383" s="2" t="s">
        <v>403</v>
      </c>
      <c r="B383" s="2" t="s">
        <v>8</v>
      </c>
      <c r="C383" s="2" t="s">
        <v>9</v>
      </c>
      <c r="D383" s="8" t="e">
        <f ca="1">HYPERLINK("https://drive.google.com/file/d/1Mae_TxvmZLqphz4nsiCq5oD7bWGZmpN3/", _xludf.IMAGE("https://lh3.google.com/u/0/d/1Mae_TxvmZLqphz4nsiCq5oD7bWGZmpN3"))</f>
        <v>#NAME?</v>
      </c>
    </row>
    <row r="384" spans="1:4" ht="12.5" x14ac:dyDescent="0.25">
      <c r="A384" s="2" t="s">
        <v>404</v>
      </c>
      <c r="B384" s="2" t="s">
        <v>28</v>
      </c>
      <c r="C384" s="2" t="s">
        <v>9</v>
      </c>
      <c r="D384" s="8" t="e">
        <f ca="1">HYPERLINK("https://drive.google.com/file/d/14eGVQtXwQHbn2RMeYdzugd3izx7VJsLY/", _xludf.IMAGE("https://lh3.google.com/u/0/d/14eGVQtXwQHbn2RMeYdzugd3izx7VJsLY"))</f>
        <v>#NAME?</v>
      </c>
    </row>
    <row r="385" spans="1:4" ht="12.5" x14ac:dyDescent="0.25">
      <c r="A385" s="2" t="s">
        <v>405</v>
      </c>
      <c r="B385" s="2" t="s">
        <v>25</v>
      </c>
      <c r="C385" s="2" t="s">
        <v>9</v>
      </c>
      <c r="D385" s="8" t="e">
        <f ca="1">HYPERLINK("https://drive.google.com/file/d/1Xbyo4eWjq4kpUnyAy1tU05U3jaYKU6Rf/", _xludf.IMAGE("https://lh3.google.com/u/0/d/1Xbyo4eWjq4kpUnyAy1tU05U3jaYKU6Rf"))</f>
        <v>#NAME?</v>
      </c>
    </row>
    <row r="386" spans="1:4" ht="12.5" x14ac:dyDescent="0.25">
      <c r="A386" s="2" t="s">
        <v>406</v>
      </c>
      <c r="B386" s="2" t="s">
        <v>8</v>
      </c>
      <c r="C386" s="2" t="s">
        <v>9</v>
      </c>
      <c r="D386" s="8" t="e">
        <f ca="1">HYPERLINK("https://drive.google.com/file/d/1-pAt8zf_lc9cw4M7-fV4x5-1YcyiNABB/", _xludf.IMAGE("https://lh3.google.com/u/0/d/1-pAt8zf_lc9cw4M7-fV4x5-1YcyiNABB"))</f>
        <v>#NAME?</v>
      </c>
    </row>
    <row r="387" spans="1:4" ht="12.5" x14ac:dyDescent="0.25">
      <c r="A387" s="2" t="s">
        <v>407</v>
      </c>
      <c r="B387" s="2" t="s">
        <v>8</v>
      </c>
      <c r="C387" s="2" t="s">
        <v>9</v>
      </c>
      <c r="D387" s="8" t="e">
        <f ca="1">HYPERLINK("https://drive.google.com/file/d/1arWXWBr_i0Ax32YQEDcqTT8spU9Z1ifh/", _xludf.IMAGE("https://lh3.google.com/u/0/d/1arWXWBr_i0Ax32YQEDcqTT8spU9Z1ifh"))</f>
        <v>#NAME?</v>
      </c>
    </row>
    <row r="388" spans="1:4" ht="12.5" x14ac:dyDescent="0.25">
      <c r="A388" s="2" t="s">
        <v>408</v>
      </c>
      <c r="B388" s="2" t="s">
        <v>8</v>
      </c>
      <c r="C388" s="2" t="s">
        <v>9</v>
      </c>
      <c r="D388" s="8" t="e">
        <f ca="1">HYPERLINK("https://drive.google.com/file/d/1AfBsWUY-3zCh0fAgyrmbVxGT2tl2ugPC/", _xludf.IMAGE("https://lh3.google.com/u/0/d/1AfBsWUY-3zCh0fAgyrmbVxGT2tl2ugPC"))</f>
        <v>#NAME?</v>
      </c>
    </row>
    <row r="389" spans="1:4" ht="12.5" x14ac:dyDescent="0.25">
      <c r="A389" s="2" t="s">
        <v>409</v>
      </c>
      <c r="B389" s="2" t="s">
        <v>30</v>
      </c>
      <c r="C389" s="2" t="s">
        <v>9</v>
      </c>
      <c r="D389" s="8" t="e">
        <f ca="1">HYPERLINK("https://drive.google.com/file/d/1CCIJEfRFBFuuglFyjKbeiC_oCUXQqhJ8/", _xludf.IMAGE("https://lh3.google.com/u/0/d/1CCIJEfRFBFuuglFyjKbeiC_oCUXQqhJ8"))</f>
        <v>#NAME?</v>
      </c>
    </row>
    <row r="390" spans="1:4" ht="12.5" x14ac:dyDescent="0.25">
      <c r="A390" s="2" t="s">
        <v>410</v>
      </c>
      <c r="B390" s="2" t="s">
        <v>17</v>
      </c>
      <c r="C390" s="2" t="s">
        <v>9</v>
      </c>
      <c r="D390" s="8" t="e">
        <f ca="1">HYPERLINK("https://drive.google.com/file/d/1I-EwsQSrfWZDPsgYHGhPZlvX1ZaeAjSD/", _xludf.IMAGE("https://lh3.google.com/u/0/d/1I-EwsQSrfWZDPsgYHGhPZlvX1ZaeAjSD"))</f>
        <v>#NAME?</v>
      </c>
    </row>
    <row r="391" spans="1:4" ht="12.5" x14ac:dyDescent="0.25">
      <c r="A391" s="2" t="s">
        <v>411</v>
      </c>
      <c r="B391" s="2" t="s">
        <v>17</v>
      </c>
      <c r="C391" s="2" t="s">
        <v>9</v>
      </c>
      <c r="D391" s="8" t="e">
        <f ca="1">HYPERLINK("https://drive.google.com/file/d/1VxbzOaETDgRvpUuKrcgYQNeY-8BOGrQi/", _xludf.IMAGE("https://lh3.google.com/u/0/d/1VxbzOaETDgRvpUuKrcgYQNeY-8BOGrQi"))</f>
        <v>#NAME?</v>
      </c>
    </row>
    <row r="392" spans="1:4" ht="12.5" x14ac:dyDescent="0.25">
      <c r="A392" s="2" t="s">
        <v>412</v>
      </c>
      <c r="B392" s="2" t="s">
        <v>8</v>
      </c>
      <c r="C392" s="2" t="s">
        <v>9</v>
      </c>
      <c r="D392" s="8" t="e">
        <f ca="1">HYPERLINK("https://drive.google.com/file/d/1PH8xVMGrUHvwt_Yf604YsNpsHqJu5_Ig/", _xludf.IMAGE("https://lh3.google.com/u/0/d/1PH8xVMGrUHvwt_Yf604YsNpsHqJu5_Ig"))</f>
        <v>#NAME?</v>
      </c>
    </row>
    <row r="393" spans="1:4" ht="12.5" x14ac:dyDescent="0.25">
      <c r="A393" s="2" t="s">
        <v>413</v>
      </c>
      <c r="B393" s="2" t="s">
        <v>12</v>
      </c>
      <c r="C393" s="2" t="s">
        <v>19</v>
      </c>
      <c r="D393" s="8" t="e">
        <f ca="1">HYPERLINK("https://drive.google.com/file/d/1-aS8i-PIAGTH6sVBZW1k2-NdYrVVp-da/", _xludf.IMAGE("https://lh3.google.com/u/0/d/1-aS8i-PIAGTH6sVBZW1k2-NdYrVVp-da"))</f>
        <v>#NAME?</v>
      </c>
    </row>
    <row r="394" spans="1:4" ht="12.5" x14ac:dyDescent="0.25">
      <c r="A394" s="2" t="s">
        <v>414</v>
      </c>
      <c r="B394" s="2" t="s">
        <v>8</v>
      </c>
      <c r="C394" s="2" t="s">
        <v>9</v>
      </c>
      <c r="D394" s="8" t="e">
        <f ca="1">HYPERLINK("https://drive.google.com/file/d/15Hxf7xkm5bGxzst7_JXm2-zYpJi4nHFB/", _xludf.IMAGE("https://lh3.google.com/u/0/d/15Hxf7xkm5bGxzst7_JXm2-zYpJi4nHFB"))</f>
        <v>#NAME?</v>
      </c>
    </row>
    <row r="395" spans="1:4" ht="12.5" x14ac:dyDescent="0.25">
      <c r="A395" s="2" t="s">
        <v>415</v>
      </c>
      <c r="B395" s="2" t="s">
        <v>12</v>
      </c>
      <c r="C395" s="2" t="s">
        <v>9</v>
      </c>
      <c r="D395" s="8" t="e">
        <f ca="1">HYPERLINK("https://drive.google.com/file/d/1Z8KhnRJG8s_crBFudwzRhP7ee9VBeFqM/", _xludf.IMAGE("https://lh3.google.com/u/0/d/1Z8KhnRJG8s_crBFudwzRhP7ee9VBeFqM"))</f>
        <v>#NAME?</v>
      </c>
    </row>
    <row r="396" spans="1:4" ht="12.5" x14ac:dyDescent="0.25">
      <c r="A396" s="2" t="s">
        <v>416</v>
      </c>
      <c r="B396" s="2" t="s">
        <v>17</v>
      </c>
      <c r="C396" s="2" t="s">
        <v>9</v>
      </c>
      <c r="D396" s="8" t="e">
        <f ca="1">HYPERLINK("https://drive.google.com/file/d/1khGHlvFaIIZE5GyMHl8M120k5ABrxM8Z/", _xludf.IMAGE("https://lh3.google.com/u/0/d/1khGHlvFaIIZE5GyMHl8M120k5ABrxM8Z"))</f>
        <v>#NAME?</v>
      </c>
    </row>
    <row r="397" spans="1:4" ht="12.5" x14ac:dyDescent="0.25">
      <c r="A397" s="2" t="s">
        <v>417</v>
      </c>
      <c r="B397" s="2" t="s">
        <v>8</v>
      </c>
      <c r="C397" s="2" t="s">
        <v>9</v>
      </c>
      <c r="D397" s="8" t="e">
        <f ca="1">HYPERLINK("https://drive.google.com/file/d/16TUzO_7-FHgQgPJgYSAktw5yCkKm9HeV/", _xludf.IMAGE("https://lh3.google.com/u/0/d/16TUzO_7-FHgQgPJgYSAktw5yCkKm9HeV"))</f>
        <v>#NAME?</v>
      </c>
    </row>
    <row r="398" spans="1:4" ht="12.5" x14ac:dyDescent="0.25">
      <c r="A398" s="2" t="s">
        <v>418</v>
      </c>
      <c r="B398" s="2" t="s">
        <v>8</v>
      </c>
      <c r="C398" s="2" t="s">
        <v>9</v>
      </c>
      <c r="D398" s="8" t="e">
        <f ca="1">HYPERLINK("https://drive.google.com/file/d/1S8-9nGtp8zNB5XKOScWFYvjzBP0anY38/", _xludf.IMAGE("https://lh3.google.com/u/0/d/1S8-9nGtp8zNB5XKOScWFYvjzBP0anY38"))</f>
        <v>#NAME?</v>
      </c>
    </row>
    <row r="399" spans="1:4" ht="12.5" x14ac:dyDescent="0.25">
      <c r="A399" s="2" t="s">
        <v>419</v>
      </c>
      <c r="B399" s="2" t="s">
        <v>8</v>
      </c>
      <c r="C399" s="2" t="s">
        <v>9</v>
      </c>
      <c r="D399" s="8" t="e">
        <f ca="1">HYPERLINK("https://drive.google.com/file/d/1SiztmpE5nOzA2Yxq95oOSEUbT5NKRU71/", _xludf.IMAGE("https://lh3.google.com/u/0/d/1SiztmpE5nOzA2Yxq95oOSEUbT5NKRU71"))</f>
        <v>#NAME?</v>
      </c>
    </row>
    <row r="400" spans="1:4" ht="12.5" x14ac:dyDescent="0.25">
      <c r="A400" s="2" t="s">
        <v>420</v>
      </c>
      <c r="B400" s="2" t="s">
        <v>8</v>
      </c>
      <c r="C400" s="2" t="s">
        <v>9</v>
      </c>
      <c r="D400" s="8" t="e">
        <f ca="1">HYPERLINK("https://drive.google.com/file/d/103tClfjYzTi0UQP8WJyrxB4F5m1J6A3D/", _xludf.IMAGE("https://lh3.google.com/u/0/d/103tClfjYzTi0UQP8WJyrxB4F5m1J6A3D"))</f>
        <v>#NAME?</v>
      </c>
    </row>
    <row r="401" spans="1:4" ht="12.5" x14ac:dyDescent="0.25">
      <c r="A401" s="2" t="s">
        <v>421</v>
      </c>
      <c r="B401" s="2" t="s">
        <v>8</v>
      </c>
      <c r="C401" s="2" t="s">
        <v>9</v>
      </c>
      <c r="D401" s="8" t="e">
        <f ca="1">HYPERLINK("https://drive.google.com/file/d/1TBRdZ4GpJHMUL8CFnxA2FbFqQ9I5esWD/", _xludf.IMAGE("https://lh3.google.com/u/0/d/1TBRdZ4GpJHMUL8CFnxA2FbFqQ9I5esWD"))</f>
        <v>#NAME?</v>
      </c>
    </row>
    <row r="402" spans="1:4" ht="12.5" x14ac:dyDescent="0.25">
      <c r="A402" s="2" t="s">
        <v>422</v>
      </c>
      <c r="B402" s="2" t="s">
        <v>28</v>
      </c>
      <c r="C402" s="2" t="s">
        <v>9</v>
      </c>
      <c r="D402" s="8" t="e">
        <f ca="1">HYPERLINK("https://drive.google.com/file/d/1SILE_hjraZl0wCh472uDrlQ698TERDZ2/", _xludf.IMAGE("https://lh3.google.com/u/0/d/1SILE_hjraZl0wCh472uDrlQ698TERDZ2"))</f>
        <v>#NAME?</v>
      </c>
    </row>
    <row r="403" spans="1:4" ht="12.5" x14ac:dyDescent="0.25">
      <c r="A403" s="2" t="s">
        <v>423</v>
      </c>
      <c r="B403" s="2" t="s">
        <v>30</v>
      </c>
      <c r="C403" s="2" t="s">
        <v>9</v>
      </c>
      <c r="D403" s="8" t="e">
        <f ca="1">HYPERLINK("https://drive.google.com/file/d/1yvFt9iIp6Es0TMkZCIYA68rf8uQIlzPX/", _xludf.IMAGE("https://lh3.google.com/u/0/d/1yvFt9iIp6Es0TMkZCIYA68rf8uQIlzPX"))</f>
        <v>#NAME?</v>
      </c>
    </row>
    <row r="404" spans="1:4" ht="12.5" x14ac:dyDescent="0.25">
      <c r="A404" s="2" t="s">
        <v>424</v>
      </c>
      <c r="B404" s="2" t="s">
        <v>17</v>
      </c>
      <c r="C404" s="2" t="s">
        <v>9</v>
      </c>
      <c r="D404" s="8" t="e">
        <f ca="1">HYPERLINK("https://drive.google.com/file/d/1978aHqV-z6eZpQGWdYEoqbkdRKbK4XDO/", _xludf.IMAGE("https://lh3.google.com/u/0/d/1978aHqV-z6eZpQGWdYEoqbkdRKbK4XDO"))</f>
        <v>#NAME?</v>
      </c>
    </row>
    <row r="405" spans="1:4" ht="12.5" x14ac:dyDescent="0.25">
      <c r="A405" s="2" t="s">
        <v>425</v>
      </c>
      <c r="B405" s="2" t="s">
        <v>8</v>
      </c>
      <c r="C405" s="2" t="s">
        <v>9</v>
      </c>
      <c r="D405" s="8" t="e">
        <f ca="1">HYPERLINK("https://drive.google.com/file/d/1vdbxpmUuFXlWsU1AC8_xCrFIHb8arQcI/", _xludf.IMAGE("https://lh3.google.com/u/0/d/1vdbxpmUuFXlWsU1AC8_xCrFIHb8arQcI"))</f>
        <v>#NAME?</v>
      </c>
    </row>
    <row r="406" spans="1:4" ht="12.5" x14ac:dyDescent="0.25">
      <c r="A406" s="2" t="s">
        <v>426</v>
      </c>
      <c r="B406" s="2" t="s">
        <v>8</v>
      </c>
      <c r="C406" s="2" t="s">
        <v>9</v>
      </c>
      <c r="D406" s="8" t="e">
        <f ca="1">HYPERLINK("https://drive.google.com/file/d/1cGveniJi6DiGddd7L-1NIlY5LclE9Xfz/", _xludf.IMAGE("https://lh3.google.com/u/0/d/1cGveniJi6DiGddd7L-1NIlY5LclE9Xfz"))</f>
        <v>#NAME?</v>
      </c>
    </row>
    <row r="407" spans="1:4" ht="12.5" x14ac:dyDescent="0.25">
      <c r="A407" s="2" t="s">
        <v>427</v>
      </c>
      <c r="B407" s="2" t="s">
        <v>8</v>
      </c>
      <c r="C407" s="2" t="s">
        <v>9</v>
      </c>
      <c r="D407" s="8" t="e">
        <f ca="1">HYPERLINK("https://drive.google.com/file/d/1Oz9fEyVkvp6j8Ryieff6VMLTQ3DX7cyS/", _xludf.IMAGE("https://lh3.google.com/u/0/d/1Oz9fEyVkvp6j8Ryieff6VMLTQ3DX7cyS"))</f>
        <v>#NAME?</v>
      </c>
    </row>
    <row r="408" spans="1:4" ht="12.5" x14ac:dyDescent="0.25">
      <c r="A408" s="2" t="s">
        <v>428</v>
      </c>
      <c r="B408" s="2" t="s">
        <v>8</v>
      </c>
      <c r="C408" s="2" t="s">
        <v>9</v>
      </c>
      <c r="D408" s="8" t="e">
        <f ca="1">HYPERLINK("https://drive.google.com/file/d/1rKb-7PNJKEaf-PpfH_dtLx6-wjMxR0W5/", _xludf.IMAGE("https://lh3.google.com/u/0/d/1rKb-7PNJKEaf-PpfH_dtLx6-wjMxR0W5"))</f>
        <v>#NAME?</v>
      </c>
    </row>
    <row r="409" spans="1:4" ht="12.5" x14ac:dyDescent="0.25">
      <c r="A409" s="2" t="s">
        <v>429</v>
      </c>
      <c r="B409" s="2" t="s">
        <v>8</v>
      </c>
      <c r="C409" s="2" t="s">
        <v>9</v>
      </c>
      <c r="D409" s="8" t="e">
        <f ca="1">HYPERLINK("https://drive.google.com/file/d/1ox12mHNWp4c3SHAQENZ6PT8r9fDBxTEG/", _xludf.IMAGE("https://lh3.google.com/u/0/d/1ox12mHNWp4c3SHAQENZ6PT8r9fDBxTEG"))</f>
        <v>#NAME?</v>
      </c>
    </row>
    <row r="410" spans="1:4" ht="12.5" x14ac:dyDescent="0.25">
      <c r="A410" s="2" t="s">
        <v>430</v>
      </c>
      <c r="B410" s="2" t="s">
        <v>8</v>
      </c>
      <c r="C410" s="2" t="s">
        <v>9</v>
      </c>
      <c r="D410" s="8" t="e">
        <f ca="1">HYPERLINK("https://drive.google.com/file/d/1XhPtpWey_KGlAYWirFzDrQgMJ_NI-geM/", _xludf.IMAGE("https://lh3.google.com/u/0/d/1XhPtpWey_KGlAYWirFzDrQgMJ_NI-geM"))</f>
        <v>#NAME?</v>
      </c>
    </row>
    <row r="411" spans="1:4" ht="12.5" x14ac:dyDescent="0.25">
      <c r="A411" s="2" t="s">
        <v>431</v>
      </c>
      <c r="B411" s="2" t="s">
        <v>8</v>
      </c>
      <c r="C411" s="2" t="s">
        <v>9</v>
      </c>
      <c r="D411" s="8" t="e">
        <f ca="1">HYPERLINK("https://drive.google.com/file/d/1rh-kxHkEoqcXqYDwg5dIl1IE0qeb7RIB/", _xludf.IMAGE("https://lh3.google.com/u/0/d/1rh-kxHkEoqcXqYDwg5dIl1IE0qeb7RIB"))</f>
        <v>#NAME?</v>
      </c>
    </row>
    <row r="412" spans="1:4" ht="12.5" x14ac:dyDescent="0.25">
      <c r="A412" s="2" t="s">
        <v>432</v>
      </c>
      <c r="B412" s="2" t="s">
        <v>22</v>
      </c>
      <c r="C412" s="2" t="s">
        <v>9</v>
      </c>
      <c r="D412" s="8" t="e">
        <f ca="1">HYPERLINK("https://drive.google.com/file/d/12ghq-KIV4mT-zBaBsQeWeVEiXzQtyd_W/", _xludf.IMAGE("https://lh3.google.com/u/0/d/12ghq-KIV4mT-zBaBsQeWeVEiXzQtyd_W"))</f>
        <v>#NAME?</v>
      </c>
    </row>
    <row r="413" spans="1:4" ht="12.5" x14ac:dyDescent="0.25">
      <c r="A413" s="2" t="s">
        <v>433</v>
      </c>
      <c r="B413" s="2" t="s">
        <v>8</v>
      </c>
      <c r="C413" s="2" t="s">
        <v>9</v>
      </c>
      <c r="D413" s="8" t="e">
        <f ca="1">HYPERLINK("https://drive.google.com/file/d/1ZEh2phxd-dri_CKZVs1A_K40EGf9pkJn/", _xludf.IMAGE("https://lh3.google.com/u/0/d/1ZEh2phxd-dri_CKZVs1A_K40EGf9pkJn"))</f>
        <v>#NAME?</v>
      </c>
    </row>
    <row r="414" spans="1:4" ht="12.5" x14ac:dyDescent="0.25">
      <c r="A414" s="2" t="s">
        <v>434</v>
      </c>
      <c r="B414" s="2" t="s">
        <v>8</v>
      </c>
      <c r="C414" s="2" t="s">
        <v>9</v>
      </c>
      <c r="D414" s="8" t="e">
        <f ca="1">HYPERLINK("https://drive.google.com/file/d/1SajbMJQM8DAM93YffJXi2IDTFoOd2g29/", _xludf.IMAGE("https://lh3.google.com/u/0/d/1SajbMJQM8DAM93YffJXi2IDTFoOd2g29"))</f>
        <v>#NAME?</v>
      </c>
    </row>
    <row r="415" spans="1:4" ht="12.5" x14ac:dyDescent="0.25">
      <c r="A415" s="2" t="s">
        <v>435</v>
      </c>
      <c r="B415" s="2" t="s">
        <v>8</v>
      </c>
      <c r="C415" s="2" t="s">
        <v>9</v>
      </c>
      <c r="D415" s="8" t="e">
        <f ca="1">HYPERLINK("https://drive.google.com/file/d/1IDRnIJ6IZIayPDyEsoTo0w6ytXzmIR2I/", _xludf.IMAGE("https://lh3.google.com/u/0/d/1IDRnIJ6IZIayPDyEsoTo0w6ytXzmIR2I"))</f>
        <v>#NAME?</v>
      </c>
    </row>
    <row r="416" spans="1:4" ht="12.5" x14ac:dyDescent="0.25">
      <c r="A416" s="2" t="s">
        <v>436</v>
      </c>
      <c r="B416" s="2" t="s">
        <v>8</v>
      </c>
      <c r="C416" s="2" t="s">
        <v>9</v>
      </c>
      <c r="D416" s="8" t="e">
        <f ca="1">HYPERLINK("https://drive.google.com/file/d/187vFoDIY8jtu4hRZl8efRwy8zlNjXU_z/", _xludf.IMAGE("https://lh3.google.com/u/0/d/187vFoDIY8jtu4hRZl8efRwy8zlNjXU_z"))</f>
        <v>#NAME?</v>
      </c>
    </row>
    <row r="417" spans="1:4" ht="12.5" x14ac:dyDescent="0.25">
      <c r="A417" s="2" t="s">
        <v>437</v>
      </c>
      <c r="B417" s="2" t="s">
        <v>8</v>
      </c>
      <c r="C417" s="2" t="s">
        <v>9</v>
      </c>
      <c r="D417" s="8" t="e">
        <f ca="1">HYPERLINK("https://drive.google.com/file/d/16Cq-HH0o_kYieKjRngGUkX3XU3kdAYPJ/", _xludf.IMAGE("https://lh3.google.com/u/0/d/16Cq-HH0o_kYieKjRngGUkX3XU3kdAYPJ"))</f>
        <v>#NAME?</v>
      </c>
    </row>
    <row r="418" spans="1:4" ht="12.5" x14ac:dyDescent="0.25">
      <c r="A418" s="2" t="s">
        <v>438</v>
      </c>
      <c r="B418" s="2" t="s">
        <v>8</v>
      </c>
      <c r="C418" s="2" t="s">
        <v>19</v>
      </c>
      <c r="D418" s="8" t="e">
        <f ca="1">HYPERLINK("https://drive.google.com/file/d/1Pqigt9sOapUFS-vmLlhW-jqWu2--MxaO/", _xludf.IMAGE("https://lh3.google.com/u/0/d/1Pqigt9sOapUFS-vmLlhW-jqWu2--MxaO"))</f>
        <v>#NAME?</v>
      </c>
    </row>
    <row r="419" spans="1:4" ht="12.5" x14ac:dyDescent="0.25">
      <c r="A419" s="2" t="s">
        <v>439</v>
      </c>
      <c r="B419" s="2" t="s">
        <v>8</v>
      </c>
      <c r="C419" s="2" t="s">
        <v>9</v>
      </c>
      <c r="D419" s="8" t="e">
        <f ca="1">HYPERLINK("https://drive.google.com/file/d/1XXonfvAZqaJKNwCTu5vhVPnoms7lxw9S/", _xludf.IMAGE("https://lh3.google.com/u/0/d/1XXonfvAZqaJKNwCTu5vhVPnoms7lxw9S"))</f>
        <v>#NAME?</v>
      </c>
    </row>
    <row r="420" spans="1:4" ht="12.5" x14ac:dyDescent="0.25">
      <c r="A420" s="2" t="s">
        <v>440</v>
      </c>
      <c r="B420" s="2" t="s">
        <v>8</v>
      </c>
      <c r="C420" s="2" t="s">
        <v>9</v>
      </c>
      <c r="D420" s="8" t="e">
        <f ca="1">HYPERLINK("https://drive.google.com/file/d/1Bee5pOxXEMXba-A7mu-2BLhbMEDQ1dVR/", _xludf.IMAGE("https://lh3.google.com/u/0/d/1Bee5pOxXEMXba-A7mu-2BLhbMEDQ1dVR"))</f>
        <v>#NAME?</v>
      </c>
    </row>
    <row r="421" spans="1:4" ht="12.5" x14ac:dyDescent="0.25">
      <c r="A421" s="2" t="s">
        <v>441</v>
      </c>
      <c r="B421" s="2" t="s">
        <v>12</v>
      </c>
      <c r="C421" s="2" t="s">
        <v>9</v>
      </c>
      <c r="D421" s="8" t="e">
        <f ca="1">HYPERLINK("https://drive.google.com/file/d/1Ajm4hiwYiXGSNw-G32dSoZ3uAGEH1KSr/", _xludf.IMAGE("https://lh3.google.com/u/0/d/1Ajm4hiwYiXGSNw-G32dSoZ3uAGEH1KSr"))</f>
        <v>#NAME?</v>
      </c>
    </row>
    <row r="422" spans="1:4" ht="12.5" x14ac:dyDescent="0.25">
      <c r="A422" s="2" t="s">
        <v>442</v>
      </c>
      <c r="B422" s="2" t="s">
        <v>17</v>
      </c>
      <c r="C422" s="2" t="s">
        <v>9</v>
      </c>
      <c r="D422" s="8" t="e">
        <f ca="1">HYPERLINK("https://drive.google.com/file/d/1j9I2Qn9-CtjppsLopYmIjiZ814FTZYm6/", _xludf.IMAGE("https://lh3.google.com/u/0/d/1j9I2Qn9-CtjppsLopYmIjiZ814FTZYm6"))</f>
        <v>#NAME?</v>
      </c>
    </row>
    <row r="423" spans="1:4" ht="12.5" x14ac:dyDescent="0.25">
      <c r="A423" s="2" t="s">
        <v>443</v>
      </c>
      <c r="B423" s="2" t="s">
        <v>8</v>
      </c>
      <c r="C423" s="2" t="s">
        <v>9</v>
      </c>
      <c r="D423" s="8" t="e">
        <f ca="1">HYPERLINK("https://drive.google.com/file/d/1m9kbP-Cfzm-6c6YNNlbPixqrdB8ftYe_/", _xludf.IMAGE("https://lh3.google.com/u/0/d/1m9kbP-Cfzm-6c6YNNlbPixqrdB8ftYe_"))</f>
        <v>#NAME?</v>
      </c>
    </row>
    <row r="424" spans="1:4" ht="12.5" x14ac:dyDescent="0.25">
      <c r="A424" s="2" t="s">
        <v>444</v>
      </c>
      <c r="B424" s="2" t="s">
        <v>8</v>
      </c>
      <c r="C424" s="2" t="s">
        <v>9</v>
      </c>
      <c r="D424" s="8" t="e">
        <f ca="1">HYPERLINK("https://drive.google.com/file/d/1NrmWWLHIbWcW3nE6i4VqtxE8UD-Df3Fy/", _xludf.IMAGE("https://lh3.google.com/u/0/d/1NrmWWLHIbWcW3nE6i4VqtxE8UD-Df3Fy"))</f>
        <v>#NAME?</v>
      </c>
    </row>
    <row r="425" spans="1:4" ht="12.5" x14ac:dyDescent="0.25">
      <c r="A425" s="2" t="s">
        <v>445</v>
      </c>
      <c r="B425" s="2" t="s">
        <v>8</v>
      </c>
      <c r="C425" s="2" t="s">
        <v>9</v>
      </c>
      <c r="D425" s="8" t="e">
        <f ca="1">HYPERLINK("https://drive.google.com/file/d/15lTgga8dkj7JQ6CPJUzE7y9VErHa2LkS/", _xludf.IMAGE("https://lh3.google.com/u/0/d/15lTgga8dkj7JQ6CPJUzE7y9VErHa2LkS"))</f>
        <v>#NAME?</v>
      </c>
    </row>
    <row r="426" spans="1:4" ht="12.5" x14ac:dyDescent="0.25">
      <c r="A426" s="2" t="s">
        <v>446</v>
      </c>
      <c r="B426" s="2" t="s">
        <v>8</v>
      </c>
      <c r="C426" s="2" t="s">
        <v>9</v>
      </c>
      <c r="D426" s="8" t="e">
        <f ca="1">HYPERLINK("https://drive.google.com/file/d/17V4cNoO5n3C5ynWBmCrhUJpNUKzo9imJ/", _xludf.IMAGE("https://lh3.google.com/u/0/d/17V4cNoO5n3C5ynWBmCrhUJpNUKzo9imJ"))</f>
        <v>#NAME?</v>
      </c>
    </row>
    <row r="427" spans="1:4" ht="12.5" x14ac:dyDescent="0.25">
      <c r="A427" s="2" t="s">
        <v>447</v>
      </c>
      <c r="B427" s="2" t="s">
        <v>17</v>
      </c>
      <c r="C427" s="2" t="s">
        <v>9</v>
      </c>
      <c r="D427" s="8" t="e">
        <f ca="1">HYPERLINK("https://drive.google.com/file/d/1GMkm06OZCSPej2SM7djHSmv_leDbW7lV/", _xludf.IMAGE("https://lh3.google.com/u/0/d/1GMkm06OZCSPej2SM7djHSmv_leDbW7lV"))</f>
        <v>#NAME?</v>
      </c>
    </row>
    <row r="428" spans="1:4" ht="12.5" x14ac:dyDescent="0.25">
      <c r="A428" s="2" t="s">
        <v>448</v>
      </c>
      <c r="B428" s="2" t="s">
        <v>17</v>
      </c>
      <c r="C428" s="2" t="s">
        <v>9</v>
      </c>
      <c r="D428" s="8" t="e">
        <f ca="1">HYPERLINK("https://drive.google.com/file/d/1vq2aEy0YNoyzlhfomLMsMK05YmJAg9iO/", _xludf.IMAGE("https://lh3.google.com/u/0/d/1vq2aEy0YNoyzlhfomLMsMK05YmJAg9iO"))</f>
        <v>#NAME?</v>
      </c>
    </row>
    <row r="429" spans="1:4" ht="12.5" x14ac:dyDescent="0.25">
      <c r="A429" s="2" t="s">
        <v>449</v>
      </c>
      <c r="B429" s="2" t="s">
        <v>12</v>
      </c>
      <c r="C429" s="2" t="s">
        <v>9</v>
      </c>
      <c r="D429" s="8" t="e">
        <f ca="1">HYPERLINK("https://drive.google.com/file/d/1oAWmk8HMRydhc8Js8UE_schKf6Rslq57/", _xludf.IMAGE("https://lh3.google.com/u/0/d/1oAWmk8HMRydhc8Js8UE_schKf6Rslq57"))</f>
        <v>#NAME?</v>
      </c>
    </row>
    <row r="430" spans="1:4" ht="12.5" x14ac:dyDescent="0.25">
      <c r="A430" s="2" t="s">
        <v>450</v>
      </c>
      <c r="B430" s="2" t="s">
        <v>28</v>
      </c>
      <c r="C430" s="2" t="s">
        <v>9</v>
      </c>
      <c r="D430" s="8" t="e">
        <f ca="1">HYPERLINK("https://drive.google.com/file/d/1hXlK5FGAgcKCJ-zramO5s9E2fJJQRA64/", _xludf.IMAGE("https://lh3.google.com/u/0/d/1hXlK5FGAgcKCJ-zramO5s9E2fJJQRA64"))</f>
        <v>#NAME?</v>
      </c>
    </row>
    <row r="431" spans="1:4" ht="12.5" x14ac:dyDescent="0.25">
      <c r="A431" s="2" t="s">
        <v>451</v>
      </c>
      <c r="B431" s="2" t="s">
        <v>8</v>
      </c>
      <c r="C431" s="2" t="s">
        <v>9</v>
      </c>
      <c r="D431" s="8" t="e">
        <f ca="1">HYPERLINK("https://drive.google.com/file/d/1jt9H0YGuUo1v7_S_GWxI_zfkb8w-jKsN/", _xludf.IMAGE("https://lh3.google.com/u/0/d/1jt9H0YGuUo1v7_S_GWxI_zfkb8w-jKsN"))</f>
        <v>#NAME?</v>
      </c>
    </row>
    <row r="432" spans="1:4" ht="12.5" x14ac:dyDescent="0.25">
      <c r="A432" s="2" t="s">
        <v>452</v>
      </c>
      <c r="B432" s="2" t="s">
        <v>22</v>
      </c>
      <c r="C432" s="2" t="s">
        <v>9</v>
      </c>
      <c r="D432" s="8" t="e">
        <f ca="1">HYPERLINK("https://drive.google.com/file/d/13kVq_XkxKffa1R_U9r7OZfhhnD_k1Gu8/", _xludf.IMAGE("https://lh3.google.com/u/0/d/13kVq_XkxKffa1R_U9r7OZfhhnD_k1Gu8"))</f>
        <v>#NAME?</v>
      </c>
    </row>
    <row r="433" spans="1:4" ht="12.5" x14ac:dyDescent="0.25">
      <c r="A433" s="2" t="s">
        <v>453</v>
      </c>
      <c r="B433" s="2" t="s">
        <v>25</v>
      </c>
      <c r="C433" s="2" t="s">
        <v>9</v>
      </c>
      <c r="D433" s="8" t="e">
        <f ca="1">HYPERLINK("https://drive.google.com/file/d/1672VayqN3WhgZMGqjXpfre-AXjQ9NiD9/", _xludf.IMAGE("https://lh3.google.com/u/0/d/1672VayqN3WhgZMGqjXpfre-AXjQ9NiD9"))</f>
        <v>#NAME?</v>
      </c>
    </row>
    <row r="434" spans="1:4" ht="12.5" x14ac:dyDescent="0.25">
      <c r="A434" s="2" t="s">
        <v>454</v>
      </c>
      <c r="B434" s="2" t="s">
        <v>12</v>
      </c>
      <c r="C434" s="2" t="s">
        <v>9</v>
      </c>
      <c r="D434" s="8" t="e">
        <f ca="1">HYPERLINK("https://drive.google.com/file/d/13VFNHxDgcux55vlYIYYh3fIfYFFpb8WY/", _xludf.IMAGE("https://lh3.google.com/u/0/d/13VFNHxDgcux55vlYIYYh3fIfYFFpb8WY"))</f>
        <v>#NAME?</v>
      </c>
    </row>
    <row r="435" spans="1:4" ht="12.5" x14ac:dyDescent="0.25">
      <c r="A435" s="2" t="s">
        <v>455</v>
      </c>
      <c r="B435" s="2" t="s">
        <v>12</v>
      </c>
      <c r="C435" s="2" t="s">
        <v>9</v>
      </c>
      <c r="D435" s="8" t="e">
        <f ca="1">HYPERLINK("https://drive.google.com/file/d/1Quhejqi4fKBzHKWFQRWM9AEfOd-JaZJG/", _xludf.IMAGE("https://lh3.google.com/u/0/d/1Quhejqi4fKBzHKWFQRWM9AEfOd-JaZJG"))</f>
        <v>#NAME?</v>
      </c>
    </row>
    <row r="436" spans="1:4" ht="12.5" x14ac:dyDescent="0.25">
      <c r="A436" s="2" t="s">
        <v>456</v>
      </c>
      <c r="B436" s="2" t="s">
        <v>8</v>
      </c>
      <c r="C436" s="2" t="s">
        <v>9</v>
      </c>
      <c r="D436" s="8" t="e">
        <f ca="1">HYPERLINK("https://drive.google.com/file/d/12K7ohplrx1ashTIul-BBZr4CIasGEFt6/", _xludf.IMAGE("https://lh3.google.com/u/0/d/12K7ohplrx1ashTIul-BBZr4CIasGEFt6"))</f>
        <v>#NAME?</v>
      </c>
    </row>
    <row r="437" spans="1:4" ht="12.5" x14ac:dyDescent="0.25">
      <c r="A437" s="2" t="s">
        <v>457</v>
      </c>
      <c r="B437" s="2" t="s">
        <v>8</v>
      </c>
      <c r="C437" s="2" t="s">
        <v>9</v>
      </c>
      <c r="D437" s="8" t="e">
        <f ca="1">HYPERLINK("https://drive.google.com/file/d/1fkwG5MiVzhpfHIzYJZ--D2w0ABoymkAw/", _xludf.IMAGE("https://lh3.google.com/u/0/d/1fkwG5MiVzhpfHIzYJZ--D2w0ABoymkAw"))</f>
        <v>#NAME?</v>
      </c>
    </row>
    <row r="438" spans="1:4" ht="12.5" x14ac:dyDescent="0.25">
      <c r="A438" s="2" t="s">
        <v>458</v>
      </c>
      <c r="B438" s="2" t="s">
        <v>30</v>
      </c>
      <c r="C438" s="2" t="s">
        <v>9</v>
      </c>
      <c r="D438" s="8" t="e">
        <f ca="1">HYPERLINK("https://drive.google.com/file/d/1loWCl75Jv6XuhfwFQ4e2J1f3kF98e7vn/", _xludf.IMAGE("https://lh3.google.com/u/0/d/1loWCl75Jv6XuhfwFQ4e2J1f3kF98e7vn"))</f>
        <v>#NAME?</v>
      </c>
    </row>
    <row r="439" spans="1:4" ht="12.5" x14ac:dyDescent="0.25">
      <c r="A439" s="2" t="s">
        <v>459</v>
      </c>
      <c r="B439" s="2" t="s">
        <v>17</v>
      </c>
      <c r="C439" s="2" t="s">
        <v>9</v>
      </c>
      <c r="D439" s="8" t="e">
        <f ca="1">HYPERLINK("https://drive.google.com/file/d/1HHhqc4VbIHSdzodFZV3qn-zfaoY5cgxh/", _xludf.IMAGE("https://lh3.google.com/u/0/d/1HHhqc4VbIHSdzodFZV3qn-zfaoY5cgxh"))</f>
        <v>#NAME?</v>
      </c>
    </row>
    <row r="440" spans="1:4" ht="12.5" x14ac:dyDescent="0.25">
      <c r="A440" s="2" t="s">
        <v>460</v>
      </c>
      <c r="B440" s="2" t="s">
        <v>17</v>
      </c>
      <c r="C440" s="2" t="s">
        <v>9</v>
      </c>
      <c r="D440" s="8" t="e">
        <f ca="1">HYPERLINK("https://drive.google.com/file/d/1HC0RW4z2w-FJOLGgs8yCLh1NPWDIPlIB/", _xludf.IMAGE("https://lh3.google.com/u/0/d/1HC0RW4z2w-FJOLGgs8yCLh1NPWDIPlIB"))</f>
        <v>#NAME?</v>
      </c>
    </row>
    <row r="441" spans="1:4" ht="12.5" x14ac:dyDescent="0.25">
      <c r="A441" s="2" t="s">
        <v>461</v>
      </c>
      <c r="B441" s="2" t="s">
        <v>8</v>
      </c>
      <c r="C441" s="2" t="s">
        <v>9</v>
      </c>
      <c r="D441" s="8" t="e">
        <f ca="1">HYPERLINK("https://drive.google.com/file/d/1377OnQVVQdovVMpozCx0TNc1AruaYs_J/", _xludf.IMAGE("https://lh3.google.com/u/0/d/1377OnQVVQdovVMpozCx0TNc1AruaYs_J"))</f>
        <v>#NAME?</v>
      </c>
    </row>
    <row r="442" spans="1:4" ht="12.5" x14ac:dyDescent="0.25">
      <c r="A442" s="2" t="s">
        <v>462</v>
      </c>
      <c r="B442" s="2" t="s">
        <v>28</v>
      </c>
      <c r="C442" s="2" t="s">
        <v>9</v>
      </c>
      <c r="D442" s="8" t="e">
        <f ca="1">HYPERLINK("https://drive.google.com/file/d/1aETW66HqsHwPgcjZG7VPZwySJp4gN2uN/", _xludf.IMAGE("https://lh3.google.com/u/0/d/1aETW66HqsHwPgcjZG7VPZwySJp4gN2uN"))</f>
        <v>#NAME?</v>
      </c>
    </row>
    <row r="443" spans="1:4" ht="12.5" x14ac:dyDescent="0.25">
      <c r="A443" s="2" t="s">
        <v>463</v>
      </c>
      <c r="B443" s="2" t="s">
        <v>28</v>
      </c>
      <c r="C443" s="2" t="s">
        <v>9</v>
      </c>
      <c r="D443" s="8" t="e">
        <f ca="1">HYPERLINK("https://drive.google.com/file/d/1mzC54zSbXsdocYmc47h1UwS5aNPvINTD/", _xludf.IMAGE("https://lh3.google.com/u/0/d/1mzC54zSbXsdocYmc47h1UwS5aNPvINTD"))</f>
        <v>#NAME?</v>
      </c>
    </row>
    <row r="444" spans="1:4" ht="12.5" x14ac:dyDescent="0.25">
      <c r="A444" s="2" t="s">
        <v>464</v>
      </c>
      <c r="B444" s="2" t="s">
        <v>30</v>
      </c>
      <c r="C444" s="2" t="s">
        <v>9</v>
      </c>
      <c r="D444" s="8" t="e">
        <f ca="1">HYPERLINK("https://drive.google.com/file/d/13qCo-jzTMwbCaaqvFp4eNm5IWOnHp0cj/", _xludf.IMAGE("https://lh3.google.com/u/0/d/13qCo-jzTMwbCaaqvFp4eNm5IWOnHp0cj"))</f>
        <v>#NAME?</v>
      </c>
    </row>
    <row r="445" spans="1:4" ht="12.5" x14ac:dyDescent="0.25">
      <c r="A445" s="2" t="s">
        <v>465</v>
      </c>
      <c r="B445" s="2" t="s">
        <v>8</v>
      </c>
      <c r="C445" s="2" t="s">
        <v>9</v>
      </c>
      <c r="D445" s="8" t="e">
        <f ca="1">HYPERLINK("https://drive.google.com/file/d/1SPKb9TRg7V-wkq7u1GUlOZ8lE-CUoy1g/", _xludf.IMAGE("https://lh3.google.com/u/0/d/1SPKb9TRg7V-wkq7u1GUlOZ8lE-CUoy1g"))</f>
        <v>#NAME?</v>
      </c>
    </row>
    <row r="446" spans="1:4" ht="12.5" x14ac:dyDescent="0.25">
      <c r="A446" s="2" t="s">
        <v>466</v>
      </c>
      <c r="B446" s="2" t="s">
        <v>25</v>
      </c>
      <c r="C446" s="2" t="s">
        <v>9</v>
      </c>
      <c r="D446" s="8" t="e">
        <f ca="1">HYPERLINK("https://drive.google.com/file/d/1wV5Ii88WrGlaZEbWqmuy0-PeyYgk5JDS/", _xludf.IMAGE("https://lh3.google.com/u/0/d/1wV5Ii88WrGlaZEbWqmuy0-PeyYgk5JDS"))</f>
        <v>#NAME?</v>
      </c>
    </row>
    <row r="447" spans="1:4" ht="12.5" x14ac:dyDescent="0.25">
      <c r="A447" s="2" t="s">
        <v>467</v>
      </c>
      <c r="B447" s="2" t="s">
        <v>22</v>
      </c>
      <c r="C447" s="2" t="s">
        <v>9</v>
      </c>
      <c r="D447" s="8" t="e">
        <f ca="1">HYPERLINK("https://drive.google.com/file/d/1N-YdlcND_n1-Y0IMzYxCBWGiXcUYlw4a/", _xludf.IMAGE("https://lh3.google.com/u/0/d/1N-YdlcND_n1-Y0IMzYxCBWGiXcUYlw4a"))</f>
        <v>#NAME?</v>
      </c>
    </row>
    <row r="448" spans="1:4" ht="12.5" x14ac:dyDescent="0.25">
      <c r="A448" s="2" t="s">
        <v>468</v>
      </c>
      <c r="B448" s="2" t="s">
        <v>25</v>
      </c>
      <c r="C448" s="2" t="s">
        <v>9</v>
      </c>
      <c r="D448" s="8" t="e">
        <f ca="1">HYPERLINK("https://drive.google.com/file/d/1g9_jycCx6wVPzxggdHqDAeOmT7-POnvs/", _xludf.IMAGE("https://lh3.google.com/u/0/d/1g9_jycCx6wVPzxggdHqDAeOmT7-POnvs"))</f>
        <v>#NAME?</v>
      </c>
    </row>
    <row r="449" spans="1:4" ht="12.5" x14ac:dyDescent="0.25">
      <c r="A449" s="2" t="s">
        <v>469</v>
      </c>
      <c r="B449" s="2" t="s">
        <v>28</v>
      </c>
      <c r="C449" s="2" t="s">
        <v>9</v>
      </c>
      <c r="D449" s="8" t="e">
        <f ca="1">HYPERLINK("https://drive.google.com/file/d/13G5HBJ_Vwqtjh75LuDA8kMziKVTavUP2/", _xludf.IMAGE("https://lh3.google.com/u/0/d/13G5HBJ_Vwqtjh75LuDA8kMziKVTavUP2"))</f>
        <v>#NAME?</v>
      </c>
    </row>
    <row r="450" spans="1:4" ht="12.5" x14ac:dyDescent="0.25">
      <c r="A450" s="2" t="s">
        <v>470</v>
      </c>
      <c r="B450" s="2" t="s">
        <v>8</v>
      </c>
      <c r="C450" s="2" t="s">
        <v>9</v>
      </c>
      <c r="D450" s="8" t="e">
        <f ca="1">HYPERLINK("https://drive.google.com/file/d/1Yhl8ka2Joa60Z1bEa329nFR6vEjacd5O/", _xludf.IMAGE("https://lh3.google.com/u/0/d/1Yhl8ka2Joa60Z1bEa329nFR6vEjacd5O"))</f>
        <v>#NAME?</v>
      </c>
    </row>
    <row r="451" spans="1:4" ht="12.5" x14ac:dyDescent="0.25">
      <c r="A451" s="2" t="s">
        <v>471</v>
      </c>
      <c r="B451" s="2" t="s">
        <v>8</v>
      </c>
      <c r="C451" s="2" t="s">
        <v>9</v>
      </c>
      <c r="D451" s="8" t="e">
        <f ca="1">HYPERLINK("https://drive.google.com/file/d/1eKZyRjKGtnFBQBMc7O2w0hgs2y4uUBAT/", _xludf.IMAGE("https://lh3.google.com/u/0/d/1eKZyRjKGtnFBQBMc7O2w0hgs2y4uUBAT"))</f>
        <v>#NAME?</v>
      </c>
    </row>
    <row r="452" spans="1:4" ht="12.5" x14ac:dyDescent="0.25">
      <c r="A452" s="2" t="s">
        <v>472</v>
      </c>
      <c r="B452" s="2" t="s">
        <v>8</v>
      </c>
      <c r="C452" s="2" t="s">
        <v>9</v>
      </c>
      <c r="D452" s="8" t="e">
        <f ca="1">HYPERLINK("https://drive.google.com/file/d/1p3x9q9ERsseet61HhLN9ZqtYtMMI9d2H/", _xludf.IMAGE("https://lh3.google.com/u/0/d/1p3x9q9ERsseet61HhLN9ZqtYtMMI9d2H"))</f>
        <v>#NAME?</v>
      </c>
    </row>
    <row r="453" spans="1:4" ht="12.5" x14ac:dyDescent="0.25">
      <c r="A453" s="2" t="s">
        <v>473</v>
      </c>
      <c r="B453" s="2" t="s">
        <v>8</v>
      </c>
      <c r="C453" s="2" t="s">
        <v>9</v>
      </c>
      <c r="D453" s="8" t="e">
        <f ca="1">HYPERLINK("https://drive.google.com/file/d/1HpAwNpNkV9a-24vjXvysaERZJHuu4Hx6/", _xludf.IMAGE("https://lh3.google.com/u/0/d/1HpAwNpNkV9a-24vjXvysaERZJHuu4Hx6"))</f>
        <v>#NAME?</v>
      </c>
    </row>
    <row r="454" spans="1:4" ht="12.5" x14ac:dyDescent="0.25">
      <c r="A454" s="2" t="s">
        <v>474</v>
      </c>
      <c r="B454" s="2" t="s">
        <v>8</v>
      </c>
      <c r="C454" s="2" t="s">
        <v>9</v>
      </c>
      <c r="D454" s="8" t="e">
        <f ca="1">HYPERLINK("https://drive.google.com/file/d/1F4UXnOY8tfSUK63hN8ktFsGB2bbx8hPv/", _xludf.IMAGE("https://lh3.google.com/u/0/d/1F4UXnOY8tfSUK63hN8ktFsGB2bbx8hPv"))</f>
        <v>#NAME?</v>
      </c>
    </row>
    <row r="455" spans="1:4" ht="12.5" x14ac:dyDescent="0.25">
      <c r="A455" s="2" t="s">
        <v>475</v>
      </c>
      <c r="B455" s="2" t="s">
        <v>12</v>
      </c>
      <c r="C455" s="2" t="s">
        <v>9</v>
      </c>
      <c r="D455" s="8" t="e">
        <f ca="1">HYPERLINK("https://drive.google.com/file/d/1C_dXpCXn7RwoWrW3aAcAs8thbfyGHgsN/", _xludf.IMAGE("https://lh3.google.com/u/0/d/1C_dXpCXn7RwoWrW3aAcAs8thbfyGHgsN"))</f>
        <v>#NAME?</v>
      </c>
    </row>
    <row r="456" spans="1:4" ht="12.5" x14ac:dyDescent="0.25">
      <c r="A456" s="2" t="s">
        <v>476</v>
      </c>
      <c r="B456" s="2" t="s">
        <v>12</v>
      </c>
      <c r="C456" s="2" t="s">
        <v>9</v>
      </c>
      <c r="D456" s="8" t="e">
        <f ca="1">HYPERLINK("https://drive.google.com/file/d/1Av9TZn_APVB34_jGY5O19-OhT1WSACK4/", _xludf.IMAGE("https://lh3.google.com/u/0/d/1Av9TZn_APVB34_jGY5O19-OhT1WSACK4"))</f>
        <v>#NAME?</v>
      </c>
    </row>
    <row r="457" spans="1:4" ht="12.5" x14ac:dyDescent="0.25">
      <c r="A457" s="2" t="s">
        <v>477</v>
      </c>
      <c r="B457" s="2" t="s">
        <v>17</v>
      </c>
      <c r="C457" s="2" t="s">
        <v>9</v>
      </c>
      <c r="D457" s="8" t="e">
        <f ca="1">HYPERLINK("https://drive.google.com/file/d/1ZTPyrpQy1LdwO3ILmZWlfgz0kfOSLgp-/", _xludf.IMAGE("https://lh3.google.com/u/0/d/1ZTPyrpQy1LdwO3ILmZWlfgz0kfOSLgp-"))</f>
        <v>#NAME?</v>
      </c>
    </row>
    <row r="458" spans="1:4" ht="12.5" x14ac:dyDescent="0.25">
      <c r="A458" s="2" t="s">
        <v>478</v>
      </c>
      <c r="B458" s="2" t="s">
        <v>17</v>
      </c>
      <c r="C458" s="2" t="s">
        <v>9</v>
      </c>
      <c r="D458" s="8" t="e">
        <f ca="1">HYPERLINK("https://drive.google.com/file/d/1e034m9Zf3VALH0sGYU94_fBjauvFJGfZ/", _xludf.IMAGE("https://lh3.google.com/u/0/d/1e034m9Zf3VALH0sGYU94_fBjauvFJGfZ"))</f>
        <v>#NAME?</v>
      </c>
    </row>
    <row r="459" spans="1:4" ht="12.5" x14ac:dyDescent="0.25">
      <c r="A459" s="2" t="s">
        <v>479</v>
      </c>
      <c r="B459" s="2" t="s">
        <v>12</v>
      </c>
      <c r="C459" s="2" t="s">
        <v>9</v>
      </c>
      <c r="D459" s="8" t="e">
        <f ca="1">HYPERLINK("https://drive.google.com/file/d/1ednMr4rD67N6pnImnX6dy25Vg8xQNX4_/", _xludf.IMAGE("https://lh3.google.com/u/0/d/1ednMr4rD67N6pnImnX6dy25Vg8xQNX4_"))</f>
        <v>#NAME?</v>
      </c>
    </row>
    <row r="460" spans="1:4" ht="12.5" x14ac:dyDescent="0.25">
      <c r="A460" s="2" t="s">
        <v>480</v>
      </c>
      <c r="B460" s="2" t="s">
        <v>17</v>
      </c>
      <c r="C460" s="2" t="s">
        <v>9</v>
      </c>
      <c r="D460" s="8" t="e">
        <f ca="1">HYPERLINK("https://drive.google.com/file/d/1GYcMcF5uCPc42cz39EQtH8M4DZz0Nxru/", _xludf.IMAGE("https://lh3.google.com/u/0/d/1GYcMcF5uCPc42cz39EQtH8M4DZz0Nxru"))</f>
        <v>#NAME?</v>
      </c>
    </row>
    <row r="461" spans="1:4" ht="12.5" x14ac:dyDescent="0.25">
      <c r="A461" s="2" t="s">
        <v>481</v>
      </c>
      <c r="B461" s="2" t="s">
        <v>8</v>
      </c>
      <c r="C461" s="2" t="s">
        <v>9</v>
      </c>
      <c r="D461" s="8" t="e">
        <f ca="1">HYPERLINK("https://drive.google.com/file/d/1B6z4DCEgpmWmiQ7esgEvy-kO1ZqOMd9V/", _xludf.IMAGE("https://lh3.google.com/u/0/d/1B6z4DCEgpmWmiQ7esgEvy-kO1ZqOMd9V"))</f>
        <v>#NAME?</v>
      </c>
    </row>
    <row r="462" spans="1:4" ht="12.5" x14ac:dyDescent="0.25">
      <c r="A462" s="2" t="s">
        <v>482</v>
      </c>
      <c r="B462" s="2" t="s">
        <v>17</v>
      </c>
      <c r="C462" s="2" t="s">
        <v>9</v>
      </c>
      <c r="D462" s="8" t="e">
        <f ca="1">HYPERLINK("https://drive.google.com/file/d/1zyHkJBwEEXWf9JNg5Ush8c1HbaCVUg2_/", _xludf.IMAGE("https://lh3.google.com/u/0/d/1zyHkJBwEEXWf9JNg5Ush8c1HbaCVUg2_"))</f>
        <v>#NAME?</v>
      </c>
    </row>
    <row r="463" spans="1:4" ht="12.5" x14ac:dyDescent="0.25">
      <c r="A463" s="2" t="s">
        <v>483</v>
      </c>
      <c r="B463" s="2" t="s">
        <v>8</v>
      </c>
      <c r="C463" s="2" t="s">
        <v>9</v>
      </c>
      <c r="D463" s="8" t="e">
        <f ca="1">HYPERLINK("https://drive.google.com/file/d/1JSrZkk3B8ZNJ7t_KURx4k42eikBOZNIe/", _xludf.IMAGE("https://lh3.google.com/u/0/d/1JSrZkk3B8ZNJ7t_KURx4k42eikBOZNIe"))</f>
        <v>#NAME?</v>
      </c>
    </row>
    <row r="464" spans="1:4" ht="12.5" x14ac:dyDescent="0.25">
      <c r="A464" s="2" t="s">
        <v>484</v>
      </c>
      <c r="B464" s="2" t="s">
        <v>8</v>
      </c>
      <c r="C464" s="2" t="s">
        <v>9</v>
      </c>
      <c r="D464" s="8" t="e">
        <f ca="1">HYPERLINK("https://drive.google.com/file/d/1gZindch6dQgwGQJwtt3m7a0sXQSEqouy/", _xludf.IMAGE("https://lh3.google.com/u/0/d/1gZindch6dQgwGQJwtt3m7a0sXQSEqouy"))</f>
        <v>#NAME?</v>
      </c>
    </row>
    <row r="465" spans="1:4" ht="12.5" x14ac:dyDescent="0.25">
      <c r="A465" s="2" t="s">
        <v>485</v>
      </c>
      <c r="B465" s="2" t="s">
        <v>8</v>
      </c>
      <c r="C465" s="2" t="s">
        <v>9</v>
      </c>
      <c r="D465" s="8" t="e">
        <f ca="1">HYPERLINK("https://drive.google.com/file/d/1euN3BouZZb8PWsN1AO5IP7qqmvO2vtQC/", _xludf.IMAGE("https://lh3.google.com/u/0/d/1euN3BouZZb8PWsN1AO5IP7qqmvO2vtQC"))</f>
        <v>#NAME?</v>
      </c>
    </row>
    <row r="466" spans="1:4" ht="12.5" x14ac:dyDescent="0.25">
      <c r="A466" s="2" t="s">
        <v>486</v>
      </c>
      <c r="B466" s="2" t="s">
        <v>8</v>
      </c>
      <c r="C466" s="2" t="s">
        <v>9</v>
      </c>
      <c r="D466" s="8" t="e">
        <f ca="1">HYPERLINK("https://drive.google.com/file/d/1Sup2NekDdGL4kVHHccPozobeKWFrm2_I/", _xludf.IMAGE("https://lh3.google.com/u/0/d/1Sup2NekDdGL4kVHHccPozobeKWFrm2_I"))</f>
        <v>#NAME?</v>
      </c>
    </row>
    <row r="467" spans="1:4" ht="12.5" x14ac:dyDescent="0.25">
      <c r="A467" s="2" t="s">
        <v>487</v>
      </c>
      <c r="B467" s="2" t="s">
        <v>8</v>
      </c>
      <c r="C467" s="2" t="s">
        <v>9</v>
      </c>
      <c r="D467" s="8" t="e">
        <f ca="1">HYPERLINK("https://drive.google.com/file/d/1WRRHiZ4dr5EVS68EZosNr--QoSDaR6AE/", _xludf.IMAGE("https://lh3.google.com/u/0/d/1WRRHiZ4dr5EVS68EZosNr--QoSDaR6AE"))</f>
        <v>#NAME?</v>
      </c>
    </row>
    <row r="468" spans="1:4" ht="12.5" x14ac:dyDescent="0.25">
      <c r="A468" s="2" t="s">
        <v>488</v>
      </c>
      <c r="B468" s="2" t="s">
        <v>8</v>
      </c>
      <c r="C468" s="2" t="s">
        <v>19</v>
      </c>
      <c r="D468" s="8" t="e">
        <f ca="1">HYPERLINK("https://drive.google.com/file/d/1ru-BVkM9DibqffZ3k7V5TmEka_rgVVGV/", _xludf.IMAGE("https://lh3.google.com/u/0/d/1ru-BVkM9DibqffZ3k7V5TmEka_rgVVGV"))</f>
        <v>#NAME?</v>
      </c>
    </row>
    <row r="469" spans="1:4" ht="12.5" x14ac:dyDescent="0.25">
      <c r="A469" s="2" t="s">
        <v>489</v>
      </c>
      <c r="B469" s="2" t="s">
        <v>15</v>
      </c>
      <c r="C469" s="2" t="s">
        <v>9</v>
      </c>
      <c r="D469" s="8" t="e">
        <f ca="1">HYPERLINK("https://drive.google.com/file/d/198_z-Rpu7yRG-m4CrSwcckIY-BudjlOS/", _xludf.IMAGE("https://lh3.google.com/u/0/d/198_z-Rpu7yRG-m4CrSwcckIY-BudjlOS"))</f>
        <v>#NAME?</v>
      </c>
    </row>
    <row r="470" spans="1:4" ht="12.5" x14ac:dyDescent="0.25">
      <c r="A470" s="2" t="s">
        <v>490</v>
      </c>
      <c r="B470" s="2" t="s">
        <v>8</v>
      </c>
      <c r="C470" s="2" t="s">
        <v>9</v>
      </c>
      <c r="D470" s="8" t="e">
        <f ca="1">HYPERLINK("https://drive.google.com/file/d/15wq0tWO_HrGRbrCKvnb0f07c0H1PB716/", _xludf.IMAGE("https://lh3.google.com/u/0/d/15wq0tWO_HrGRbrCKvnb0f07c0H1PB716"))</f>
        <v>#NAME?</v>
      </c>
    </row>
    <row r="471" spans="1:4" ht="12.5" x14ac:dyDescent="0.25">
      <c r="A471" s="2" t="s">
        <v>491</v>
      </c>
      <c r="B471" s="2" t="s">
        <v>8</v>
      </c>
      <c r="C471" s="2" t="s">
        <v>9</v>
      </c>
      <c r="D471" s="8" t="e">
        <f ca="1">HYPERLINK("https://drive.google.com/file/d/17iHNDg5lpdvVDwJkhlu9xAr1YEf23mnR/", _xludf.IMAGE("https://lh3.google.com/u/0/d/17iHNDg5lpdvVDwJkhlu9xAr1YEf23mnR"))</f>
        <v>#NAME?</v>
      </c>
    </row>
    <row r="472" spans="1:4" ht="12.5" x14ac:dyDescent="0.25">
      <c r="A472" s="2" t="s">
        <v>492</v>
      </c>
      <c r="B472" s="2" t="s">
        <v>8</v>
      </c>
      <c r="C472" s="2" t="s">
        <v>9</v>
      </c>
      <c r="D472" s="8" t="e">
        <f ca="1">HYPERLINK("https://drive.google.com/file/d/18MX8LcBPiWzOy9VYUaitUbdkl2G03lR8/", _xludf.IMAGE("https://lh3.google.com/u/0/d/18MX8LcBPiWzOy9VYUaitUbdkl2G03lR8"))</f>
        <v>#NAME?</v>
      </c>
    </row>
    <row r="473" spans="1:4" ht="12.5" x14ac:dyDescent="0.25">
      <c r="A473" s="2" t="s">
        <v>493</v>
      </c>
      <c r="B473" s="2" t="s">
        <v>12</v>
      </c>
      <c r="C473" s="2" t="s">
        <v>9</v>
      </c>
      <c r="D473" s="8" t="e">
        <f ca="1">HYPERLINK("https://drive.google.com/file/d/1ibXyuxfiiVHwf-BjFAeuFyJoiD_cZS1D/", _xludf.IMAGE("https://lh3.google.com/u/0/d/1ibXyuxfiiVHwf-BjFAeuFyJoiD_cZS1D"))</f>
        <v>#NAME?</v>
      </c>
    </row>
    <row r="474" spans="1:4" ht="12.5" x14ac:dyDescent="0.25">
      <c r="A474" s="2" t="s">
        <v>494</v>
      </c>
      <c r="B474" s="2" t="s">
        <v>30</v>
      </c>
      <c r="C474" s="2" t="s">
        <v>9</v>
      </c>
      <c r="D474" s="8" t="e">
        <f ca="1">HYPERLINK("https://drive.google.com/file/d/1fR8AkbzZmbrJ29B0BQM4OBfZmjFf-7pi/", _xludf.IMAGE("https://lh3.google.com/u/0/d/1fR8AkbzZmbrJ29B0BQM4OBfZmjFf-7pi"))</f>
        <v>#NAME?</v>
      </c>
    </row>
    <row r="475" spans="1:4" ht="12.5" x14ac:dyDescent="0.25">
      <c r="A475" s="2" t="s">
        <v>495</v>
      </c>
      <c r="B475" s="2" t="s">
        <v>30</v>
      </c>
      <c r="C475" s="2" t="s">
        <v>9</v>
      </c>
      <c r="D475" s="8" t="e">
        <f ca="1">HYPERLINK("https://drive.google.com/file/d/1GxPgAQk0Ce_zF3kVuXszAqyZCtq0bVkT/", _xludf.IMAGE("https://lh3.google.com/u/0/d/1GxPgAQk0Ce_zF3kVuXszAqyZCtq0bVkT"))</f>
        <v>#NAME?</v>
      </c>
    </row>
    <row r="476" spans="1:4" ht="12.5" x14ac:dyDescent="0.25">
      <c r="A476" s="2" t="s">
        <v>496</v>
      </c>
      <c r="B476" s="2" t="s">
        <v>35</v>
      </c>
      <c r="C476" s="2" t="s">
        <v>9</v>
      </c>
      <c r="D476" s="8" t="e">
        <f ca="1">HYPERLINK("https://drive.google.com/file/d/1E4-MnmJUANnvjGbBepT2WoPKOqprtUF5/", _xludf.IMAGE("https://lh3.google.com/u/0/d/1E4-MnmJUANnvjGbBepT2WoPKOqprtUF5"))</f>
        <v>#NAME?</v>
      </c>
    </row>
    <row r="477" spans="1:4" ht="12.5" x14ac:dyDescent="0.25">
      <c r="A477" s="2" t="s">
        <v>497</v>
      </c>
      <c r="B477" s="2" t="s">
        <v>8</v>
      </c>
      <c r="C477" s="2" t="s">
        <v>9</v>
      </c>
      <c r="D477" s="8" t="e">
        <f ca="1">HYPERLINK("https://drive.google.com/file/d/1wbsufi2AQ9advo7CVNTYdBkL4M3_Yk6b/", _xludf.IMAGE("https://lh3.google.com/u/0/d/1wbsufi2AQ9advo7CVNTYdBkL4M3_Yk6b"))</f>
        <v>#NAME?</v>
      </c>
    </row>
    <row r="478" spans="1:4" ht="12.5" x14ac:dyDescent="0.25">
      <c r="A478" s="2" t="s">
        <v>498</v>
      </c>
      <c r="B478" s="2" t="s">
        <v>8</v>
      </c>
      <c r="C478" s="2" t="s">
        <v>9</v>
      </c>
      <c r="D478" s="8" t="e">
        <f ca="1">HYPERLINK("https://drive.google.com/file/d/1-_8uXVyZIw95XcWY71cG3vuhoMoEK6PD/", _xludf.IMAGE("https://lh3.google.com/u/0/d/1-_8uXVyZIw95XcWY71cG3vuhoMoEK6PD"))</f>
        <v>#NAME?</v>
      </c>
    </row>
    <row r="479" spans="1:4" ht="12.5" x14ac:dyDescent="0.25">
      <c r="A479" s="2" t="s">
        <v>499</v>
      </c>
      <c r="B479" s="2" t="s">
        <v>15</v>
      </c>
      <c r="C479" s="2" t="s">
        <v>9</v>
      </c>
      <c r="D479" s="8" t="e">
        <f ca="1">HYPERLINK("https://drive.google.com/file/d/1wtRTK8tWEj2HzF2wihkos1gF0ylyeHrF/", _xludf.IMAGE("https://lh3.google.com/u/0/d/1wtRTK8tWEj2HzF2wihkos1gF0ylyeHrF"))</f>
        <v>#NAME?</v>
      </c>
    </row>
    <row r="480" spans="1:4" ht="12.5" x14ac:dyDescent="0.25">
      <c r="A480" s="2" t="s">
        <v>500</v>
      </c>
      <c r="B480" s="2" t="s">
        <v>8</v>
      </c>
      <c r="C480" s="2" t="s">
        <v>9</v>
      </c>
      <c r="D480" s="8" t="e">
        <f ca="1">HYPERLINK("https://drive.google.com/file/d/1r2vyzW484dxBTKRBOhsQCNzrR2AlsTSs/", _xludf.IMAGE("https://lh3.google.com/u/0/d/1r2vyzW484dxBTKRBOhsQCNzrR2AlsTSs"))</f>
        <v>#NAME?</v>
      </c>
    </row>
    <row r="481" spans="1:5" ht="12.5" x14ac:dyDescent="0.25">
      <c r="A481" s="2" t="s">
        <v>501</v>
      </c>
      <c r="B481" s="2" t="s">
        <v>8</v>
      </c>
      <c r="C481" s="2" t="s">
        <v>9</v>
      </c>
      <c r="D481" s="8" t="e">
        <f ca="1">HYPERLINK("https://drive.google.com/file/d/1qKIaAVBlrSOAos3lIHhvRD9wSK2D3b6v/", _xludf.IMAGE("https://lh3.google.com/u/0/d/1qKIaAVBlrSOAos3lIHhvRD9wSK2D3b6v"))</f>
        <v>#NAME?</v>
      </c>
    </row>
    <row r="482" spans="1:5" ht="12.5" x14ac:dyDescent="0.25">
      <c r="A482" s="2" t="s">
        <v>502</v>
      </c>
      <c r="B482" s="2" t="s">
        <v>8</v>
      </c>
      <c r="C482" s="2" t="s">
        <v>9</v>
      </c>
      <c r="D482" s="8" t="e">
        <f ca="1">HYPERLINK("https://drive.google.com/file/d/1VtZLf7uDkbeW_JnlPYwRhhG9jcrvKLJ8/", _xludf.IMAGE("https://lh3.google.com/u/0/d/1VtZLf7uDkbeW_JnlPYwRhhG9jcrvKLJ8"))</f>
        <v>#NAME?</v>
      </c>
    </row>
    <row r="483" spans="1:5" ht="12.5" x14ac:dyDescent="0.25">
      <c r="A483" s="2" t="s">
        <v>503</v>
      </c>
      <c r="B483" s="2" t="s">
        <v>8</v>
      </c>
      <c r="C483" s="2" t="s">
        <v>9</v>
      </c>
      <c r="D483" s="8" t="e">
        <f ca="1">HYPERLINK("https://drive.google.com/file/d/1ul5emXd7RwBz4ARK_b7WG8LmV1d-RI7U/", _xludf.IMAGE("https://lh3.google.com/u/0/d/1ul5emXd7RwBz4ARK_b7WG8LmV1d-RI7U"))</f>
        <v>#NAME?</v>
      </c>
    </row>
    <row r="484" spans="1:5" ht="12.5" x14ac:dyDescent="0.25">
      <c r="A484" s="2" t="s">
        <v>504</v>
      </c>
      <c r="B484" s="2" t="s">
        <v>8</v>
      </c>
      <c r="C484" s="2" t="s">
        <v>9</v>
      </c>
      <c r="D484" s="8" t="e">
        <f ca="1">HYPERLINK("https://drive.google.com/file/d/1evTItuTU8PmcekXPHJUqrkvXe8Xa76xS/", _xludf.IMAGE("https://lh3.google.com/u/0/d/1evTItuTU8PmcekXPHJUqrkvXe8Xa76xS"))</f>
        <v>#NAME?</v>
      </c>
    </row>
    <row r="485" spans="1:5" ht="12.5" x14ac:dyDescent="0.25">
      <c r="A485" s="2" t="s">
        <v>505</v>
      </c>
      <c r="B485" s="2" t="s">
        <v>30</v>
      </c>
      <c r="C485" s="2" t="s">
        <v>9</v>
      </c>
      <c r="D485" s="8" t="e">
        <f ca="1">HYPERLINK("https://drive.google.com/file/d/1xhn5dAs2UAK7HVMfv9m_2CrZWDXvfNXN/", _xludf.IMAGE("https://lh3.google.com/u/0/d/1xhn5dAs2UAK7HVMfv9m_2CrZWDXvfNXN"))</f>
        <v>#NAME?</v>
      </c>
    </row>
    <row r="486" spans="1:5" ht="12.5" x14ac:dyDescent="0.25">
      <c r="A486" s="2" t="s">
        <v>506</v>
      </c>
      <c r="B486" s="2" t="s">
        <v>8</v>
      </c>
      <c r="C486" s="2" t="s">
        <v>9</v>
      </c>
      <c r="D486" s="8" t="e">
        <f ca="1">HYPERLINK("https://drive.google.com/file/d/1M_7x0UckoOPPI4I-Z1MZrYKuut6vZY_A/", _xludf.IMAGE("https://lh3.google.com/u/0/d/1M_7x0UckoOPPI4I-Z1MZrYKuut6vZY_A"))</f>
        <v>#NAME?</v>
      </c>
    </row>
    <row r="487" spans="1:5" ht="12.5" x14ac:dyDescent="0.25">
      <c r="A487" s="2" t="s">
        <v>507</v>
      </c>
      <c r="B487" s="2" t="s">
        <v>8</v>
      </c>
      <c r="C487" s="2" t="s">
        <v>9</v>
      </c>
      <c r="D487" s="8" t="e">
        <f ca="1">HYPERLINK("https://drive.google.com/file/d/1KoqHtWjlDPXfpnp6pb6TC8Tpfdc664DH/", _xludf.IMAGE("https://lh3.google.com/u/0/d/1KoqHtWjlDPXfpnp6pb6TC8Tpfdc664DH"))</f>
        <v>#NAME?</v>
      </c>
    </row>
    <row r="488" spans="1:5" ht="12.5" x14ac:dyDescent="0.25">
      <c r="A488" s="2" t="s">
        <v>508</v>
      </c>
      <c r="B488" s="2" t="s">
        <v>12</v>
      </c>
      <c r="C488" s="2" t="s">
        <v>9</v>
      </c>
      <c r="D488" s="8" t="e">
        <f ca="1">HYPERLINK("https://drive.google.com/file/d/1rFDnIcJluV2UYd4hEzJU_WmUqQb0AyXF/", _xludf.IMAGE("https://lh3.google.com/u/0/d/1rFDnIcJluV2UYd4hEzJU_WmUqQb0AyXF"))</f>
        <v>#NAME?</v>
      </c>
    </row>
    <row r="489" spans="1:5" ht="12.5" x14ac:dyDescent="0.25">
      <c r="A489" s="2" t="s">
        <v>509</v>
      </c>
      <c r="B489" s="2" t="s">
        <v>8</v>
      </c>
      <c r="C489" s="2" t="s">
        <v>9</v>
      </c>
      <c r="D489" s="8" t="e">
        <f ca="1">HYPERLINK("https://drive.google.com/file/d/1Q5nX0MRj8MLR_Qf7F6IjrpZv52Y-M3ES/", _xludf.IMAGE("https://lh3.google.com/u/0/d/1Q5nX0MRj8MLR_Qf7F6IjrpZv52Y-M3ES"))</f>
        <v>#NAME?</v>
      </c>
    </row>
    <row r="490" spans="1:5" ht="12.5" x14ac:dyDescent="0.25">
      <c r="A490" s="2" t="s">
        <v>510</v>
      </c>
      <c r="B490" s="2" t="s">
        <v>30</v>
      </c>
      <c r="C490" s="2" t="s">
        <v>9</v>
      </c>
      <c r="D490" s="8" t="e">
        <f ca="1">HYPERLINK("https://drive.google.com/file/d/18sXCeFt3FhTtu4jvMtV750wzEiX9E5m3/", _xludf.IMAGE("https://lh3.google.com/u/0/d/18sXCeFt3FhTtu4jvMtV750wzEiX9E5m3"))</f>
        <v>#NAME?</v>
      </c>
    </row>
    <row r="491" spans="1:5" ht="12.5" x14ac:dyDescent="0.25">
      <c r="A491" s="2" t="s">
        <v>511</v>
      </c>
      <c r="B491" s="2" t="s">
        <v>8</v>
      </c>
      <c r="C491" s="2" t="s">
        <v>9</v>
      </c>
      <c r="D491" s="6" t="e">
        <f ca="1">HYPERLINK("https://drive.google.com/file/d/1w6dN8ZK2lh4EiG_sAJjAxRsmi4tpYlOf/", _xludf.IMAGE("https://lh3.google.com/u/0/d/1w6dN8ZK2lh4EiG_sAJjAxRsmi4tpYlOf"))</f>
        <v>#NAME?</v>
      </c>
      <c r="E491" s="2"/>
    </row>
    <row r="492" spans="1:5" ht="12.5" x14ac:dyDescent="0.25">
      <c r="A492" s="2" t="s">
        <v>512</v>
      </c>
      <c r="B492" s="2" t="s">
        <v>28</v>
      </c>
      <c r="C492" s="2" t="s">
        <v>9</v>
      </c>
      <c r="D492" s="6" t="e">
        <f ca="1">HYPERLINK("https://drive.google.com/file/d/1KsEL17ymUuS9Utiaas3OPpOh6rQUxBNM/", _xludf.IMAGE("https://lh3.google.com/u/0/d/1KsEL17ymUuS9Utiaas3OPpOh6rQUxBNM"))</f>
        <v>#NAME?</v>
      </c>
      <c r="E492" s="2"/>
    </row>
    <row r="493" spans="1:5" ht="12.5" x14ac:dyDescent="0.25">
      <c r="A493" s="2" t="s">
        <v>513</v>
      </c>
      <c r="B493" s="2" t="s">
        <v>28</v>
      </c>
      <c r="C493" s="2" t="s">
        <v>9</v>
      </c>
      <c r="D493" s="8" t="e">
        <f ca="1">HYPERLINK("https://drive.google.com/file/d/1bngRGFEtknC7nTUAaZZipSrFNhgrb7Oo/", _xludf.IMAGE("https://lh3.google.com/u/0/d/1bngRGFEtknC7nTUAaZZipSrFNhgrb7Oo"))</f>
        <v>#NAME?</v>
      </c>
    </row>
    <row r="494" spans="1:5" ht="12.5" x14ac:dyDescent="0.25">
      <c r="A494" s="2" t="s">
        <v>514</v>
      </c>
      <c r="B494" s="2" t="s">
        <v>12</v>
      </c>
      <c r="C494" s="2" t="s">
        <v>9</v>
      </c>
      <c r="D494" s="8" t="e">
        <f ca="1">HYPERLINK("https://drive.google.com/file/d/1DKVOvEcv2qg7pezYMq2aZdOg01NHV55H/", _xludf.IMAGE("https://lh3.google.com/u/0/d/1DKVOvEcv2qg7pezYMq2aZdOg01NHV55H"))</f>
        <v>#NAME?</v>
      </c>
    </row>
    <row r="495" spans="1:5" ht="12.5" x14ac:dyDescent="0.25">
      <c r="A495" s="2" t="s">
        <v>515</v>
      </c>
      <c r="B495" s="2" t="s">
        <v>30</v>
      </c>
      <c r="C495" s="2" t="s">
        <v>9</v>
      </c>
      <c r="D495" s="8" t="e">
        <f ca="1">HYPERLINK("https://drive.google.com/file/d/1GJR8nEisRguV0e1GoLw9FoINSlOL-56S/", _xludf.IMAGE("https://lh3.google.com/u/0/d/1GJR8nEisRguV0e1GoLw9FoINSlOL-56S"))</f>
        <v>#NAME?</v>
      </c>
    </row>
    <row r="496" spans="1:5" ht="12.5" x14ac:dyDescent="0.25">
      <c r="A496" s="2" t="s">
        <v>516</v>
      </c>
      <c r="B496" s="2" t="s">
        <v>8</v>
      </c>
      <c r="C496" s="2" t="s">
        <v>9</v>
      </c>
      <c r="D496" s="8" t="e">
        <f ca="1">HYPERLINK("https://drive.google.com/file/d/1TTaeSPN1srlsdLl0ba9bJmcgPW7ljoHv/", _xludf.IMAGE("https://lh3.google.com/u/0/d/1TTaeSPN1srlsdLl0ba9bJmcgPW7ljoHv"))</f>
        <v>#NAME?</v>
      </c>
    </row>
    <row r="497" spans="1:6" ht="12.5" x14ac:dyDescent="0.25">
      <c r="A497" s="2" t="s">
        <v>517</v>
      </c>
      <c r="B497" s="2" t="s">
        <v>8</v>
      </c>
      <c r="C497" s="2" t="s">
        <v>9</v>
      </c>
      <c r="D497" s="8" t="e">
        <f ca="1">HYPERLINK("https://drive.google.com/file/d/1F7D5jprlO-hXs47vlpRR3PzeNKHl1fIf/", _xludf.IMAGE("https://lh3.google.com/u/0/d/1F7D5jprlO-hXs47vlpRR3PzeNKHl1fIf"))</f>
        <v>#NAME?</v>
      </c>
    </row>
    <row r="498" spans="1:6" ht="12.5" x14ac:dyDescent="0.25">
      <c r="A498" s="2" t="s">
        <v>518</v>
      </c>
      <c r="B498" s="2" t="s">
        <v>12</v>
      </c>
      <c r="C498" s="2" t="s">
        <v>9</v>
      </c>
      <c r="D498" s="8" t="e">
        <f ca="1">HYPERLINK("https://drive.google.com/file/d/1QdD632sJMN3lE0_cYtpBr-HbTM1OJM49/", _xludf.IMAGE("https://lh3.google.com/u/0/d/1QdD632sJMN3lE0_cYtpBr-HbTM1OJM49"))</f>
        <v>#NAME?</v>
      </c>
    </row>
    <row r="499" spans="1:6" ht="12.5" x14ac:dyDescent="0.25">
      <c r="A499" s="2" t="s">
        <v>519</v>
      </c>
      <c r="B499" s="2" t="s">
        <v>8</v>
      </c>
      <c r="C499" s="2" t="s">
        <v>9</v>
      </c>
      <c r="D499" s="8" t="e">
        <f ca="1">HYPERLINK("https://drive.google.com/file/d/1snH2M3f8JH8W7wGo9QmCl_sF6B0snLA0/", _xludf.IMAGE("https://lh3.google.com/u/0/d/1snH2M3f8JH8W7wGo9QmCl_sF6B0snLA0"))</f>
        <v>#NAME?</v>
      </c>
    </row>
    <row r="500" spans="1:6" ht="12.5" x14ac:dyDescent="0.25">
      <c r="A500" s="2" t="s">
        <v>520</v>
      </c>
      <c r="B500" s="2" t="s">
        <v>8</v>
      </c>
      <c r="C500" s="2" t="s">
        <v>9</v>
      </c>
      <c r="D500" s="8" t="e">
        <f ca="1">HYPERLINK("https://drive.google.com/file/d/1c595WWdzSLrdwj6ZTZBREZfGXLhZudwv/", _xludf.IMAGE("https://lh3.google.com/u/0/d/1c595WWdzSLrdwj6ZTZBREZfGXLhZudwv"))</f>
        <v>#NAME?</v>
      </c>
    </row>
    <row r="501" spans="1:6" ht="12.5" x14ac:dyDescent="0.25">
      <c r="A501" s="2" t="s">
        <v>521</v>
      </c>
      <c r="B501" s="2" t="s">
        <v>12</v>
      </c>
      <c r="C501" s="2" t="s">
        <v>9</v>
      </c>
      <c r="D501" s="8" t="e">
        <f ca="1">HYPERLINK("https://drive.google.com/file/d/1u59CtSNmCnTfrqATHEnaVIK4XMc3mp0B/", _xludf.IMAGE("https://lh3.google.com/u/0/d/1u59CtSNmCnTfrqATHEnaVIK4XMc3mp0B"))</f>
        <v>#NAME?</v>
      </c>
    </row>
    <row r="502" spans="1:6" ht="12.5" x14ac:dyDescent="0.25">
      <c r="A502" s="2" t="s">
        <v>522</v>
      </c>
      <c r="B502" s="2" t="s">
        <v>17</v>
      </c>
      <c r="C502" s="2" t="s">
        <v>9</v>
      </c>
      <c r="D502" s="8" t="e">
        <f ca="1">HYPERLINK("https://drive.google.com/file/d/19llZ_O6r9kfZjvfwJKcNp4X6irG8_JtU/", _xludf.IMAGE("https://lh3.google.com/u/0/d/19llZ_O6r9kfZjvfwJKcNp4X6irG8_JtU"))</f>
        <v>#NAME?</v>
      </c>
    </row>
    <row r="503" spans="1:6" ht="12.5" x14ac:dyDescent="0.25">
      <c r="A503" s="1" t="s">
        <v>523</v>
      </c>
      <c r="B503" s="1" t="s">
        <v>8</v>
      </c>
      <c r="C503" s="1" t="s">
        <v>9</v>
      </c>
    </row>
    <row r="504" spans="1:6" ht="12.5" x14ac:dyDescent="0.25">
      <c r="A504" s="1" t="s">
        <v>524</v>
      </c>
      <c r="B504" s="2" t="s">
        <v>8</v>
      </c>
      <c r="C504" s="2" t="s">
        <v>9</v>
      </c>
      <c r="D504" s="8" t="e">
        <f ca="1">HYPERLINK("https://drive.google.com/file/d/1lSMB65Zrm40BPg_yYgVIFlvVpVYgdcls/", _xludf.IMAGE("https://lh3.google.com/u/0/d/1lSMB65Zrm40BPg_yYgVIFlvVpVYgdcls"))</f>
        <v>#NAME?</v>
      </c>
    </row>
    <row r="505" spans="1:6" ht="12.5" x14ac:dyDescent="0.25">
      <c r="A505" s="1" t="s">
        <v>525</v>
      </c>
      <c r="B505" s="2" t="s">
        <v>17</v>
      </c>
      <c r="C505" s="2" t="s">
        <v>9</v>
      </c>
      <c r="D505" s="8" t="e">
        <f ca="1">HYPERLINK("https://drive.google.com/file/d/1_2Je5g5vRxwGZ6yz0zqbppXQtZYZC3jS/", _xludf.IMAGE("https://lh3.google.com/u/0/d/1_2Je5g5vRxwGZ6yz0zqbppXQtZYZC3jS"))</f>
        <v>#NAME?</v>
      </c>
    </row>
    <row r="506" spans="1:6" ht="12.5" x14ac:dyDescent="0.25">
      <c r="A506" s="1" t="s">
        <v>526</v>
      </c>
      <c r="B506" s="2" t="s">
        <v>17</v>
      </c>
      <c r="C506" s="2" t="s">
        <v>9</v>
      </c>
      <c r="D506" s="8" t="e">
        <f ca="1">HYPERLINK("https://drive.google.com/file/d/1FADhxchpYdQbrQfSbslLT5coBeinBlCT/", _xludf.IMAGE("https://lh3.google.com/u/0/d/1FADhxchpYdQbrQfSbslLT5coBeinBlCT"))</f>
        <v>#NAME?</v>
      </c>
      <c r="F506" s="7"/>
    </row>
    <row r="507" spans="1:6" ht="12.5" x14ac:dyDescent="0.25">
      <c r="A507" s="1" t="s">
        <v>527</v>
      </c>
      <c r="B507" s="2" t="s">
        <v>8</v>
      </c>
      <c r="C507" s="2" t="s">
        <v>9</v>
      </c>
      <c r="D507" s="8" t="e">
        <f ca="1">HYPERLINK("https://drive.google.com/file/d/1i3bxZNQELvqEKZTfkttWzmZf1W7-MyR8/", _xludf.IMAGE("https://lh3.google.com/u/0/d/1i3bxZNQELvqEKZTfkttWzmZf1W7-MyR8"))</f>
        <v>#NAME?</v>
      </c>
      <c r="F507" s="2"/>
    </row>
    <row r="508" spans="1:6" ht="12.5" x14ac:dyDescent="0.25">
      <c r="A508" s="1" t="s">
        <v>528</v>
      </c>
      <c r="B508" s="2" t="s">
        <v>8</v>
      </c>
      <c r="C508" s="2" t="s">
        <v>9</v>
      </c>
      <c r="D508" s="8" t="e">
        <f ca="1">HYPERLINK("https://drive.google.com/file/d/1ymu6T7nYMlN95I-6W6sMU7fA9TXria5u/", _xludf.IMAGE("https://lh3.google.com/u/0/d/1ymu6T7nYMlN95I-6W6sMU7fA9TXria5u"))</f>
        <v>#NAME?</v>
      </c>
      <c r="F508" s="2"/>
    </row>
    <row r="509" spans="1:6" ht="12.5" x14ac:dyDescent="0.25">
      <c r="A509" s="1" t="s">
        <v>529</v>
      </c>
      <c r="B509" s="2" t="s">
        <v>17</v>
      </c>
      <c r="C509" s="2" t="s">
        <v>9</v>
      </c>
      <c r="D509" s="8" t="e">
        <f ca="1">HYPERLINK("https://drive.google.com/file/d/1EsmPlnyjydB8YfuJ3nVjW_2yCN_shT6p/", _xludf.IMAGE("https://lh3.google.com/u/0/d/1EsmPlnyjydB8YfuJ3nVjW_2yCN_shT6p"))</f>
        <v>#NAME?</v>
      </c>
      <c r="F509" s="2"/>
    </row>
    <row r="510" spans="1:6" ht="12.5" x14ac:dyDescent="0.25">
      <c r="A510" s="1" t="s">
        <v>530</v>
      </c>
      <c r="B510" s="2" t="s">
        <v>30</v>
      </c>
      <c r="C510" s="2" t="s">
        <v>9</v>
      </c>
      <c r="D510" s="8" t="e">
        <f ca="1">HYPERLINK("https://drive.google.com/file/d/1klOPhuPvHj4gEsNx51UdunZ33fkXz1TI/", _xludf.IMAGE("https://lh3.google.com/u/0/d/1klOPhuPvHj4gEsNx51UdunZ33fkXz1TI"))</f>
        <v>#NAME?</v>
      </c>
      <c r="F510" s="2"/>
    </row>
    <row r="511" spans="1:6" ht="12.5" x14ac:dyDescent="0.25">
      <c r="A511" s="1" t="s">
        <v>531</v>
      </c>
      <c r="B511" s="2" t="s">
        <v>17</v>
      </c>
      <c r="C511" s="2" t="s">
        <v>19</v>
      </c>
      <c r="D511" s="8" t="e">
        <f ca="1">HYPERLINK("https://drive.google.com/file/d/1GCR1rnp8F-VgTEJiJl31L04G0-ElgnGx/", _xludf.IMAGE("https://lh3.google.com/u/0/d/1GCR1rnp8F-VgTEJiJl31L04G0-ElgnGx"))</f>
        <v>#NAME?</v>
      </c>
      <c r="F511" s="2"/>
    </row>
    <row r="512" spans="1:6" ht="12.5" x14ac:dyDescent="0.25">
      <c r="A512" s="1" t="s">
        <v>532</v>
      </c>
      <c r="B512" s="2" t="s">
        <v>17</v>
      </c>
      <c r="C512" s="2" t="s">
        <v>9</v>
      </c>
      <c r="D512" s="8" t="e">
        <f ca="1">HYPERLINK("https://drive.google.com/file/d/1RxzMAwQkpsUcdoXkFT6pVHDVE0N-X8sy/", _xludf.IMAGE("https://lh3.google.com/u/0/d/1RxzMAwQkpsUcdoXkFT6pVHDVE0N-X8sy"))</f>
        <v>#NAME?</v>
      </c>
      <c r="F512" s="2"/>
    </row>
    <row r="513" spans="1:6" ht="12.5" x14ac:dyDescent="0.25">
      <c r="A513" s="1" t="s">
        <v>533</v>
      </c>
      <c r="B513" s="2" t="s">
        <v>8</v>
      </c>
      <c r="C513" s="2" t="s">
        <v>9</v>
      </c>
      <c r="D513" s="8" t="e">
        <f ca="1">HYPERLINK("https://drive.google.com/file/d/1GSSO7VlUHxd9z9No7xHdgNUxy_0cpUNl/", _xludf.IMAGE("https://lh3.google.com/u/0/d/1GSSO7VlUHxd9z9No7xHdgNUxy_0cpUNl"))</f>
        <v>#NAME?</v>
      </c>
      <c r="F513" s="2"/>
    </row>
    <row r="514" spans="1:6" ht="12.5" x14ac:dyDescent="0.25">
      <c r="A514" s="1" t="s">
        <v>534</v>
      </c>
      <c r="B514" s="2" t="s">
        <v>8</v>
      </c>
      <c r="C514" s="2" t="s">
        <v>9</v>
      </c>
      <c r="D514" s="8" t="e">
        <f ca="1">HYPERLINK("https://drive.google.com/file/d/1j-NBRTg7TDCbqPq9hX4pqGNFShm2nED-/", _xludf.IMAGE("https://lh3.google.com/u/0/d/1j-NBRTg7TDCbqPq9hX4pqGNFShm2nED-"))</f>
        <v>#NAME?</v>
      </c>
      <c r="F514" s="2"/>
    </row>
    <row r="515" spans="1:6" ht="12.5" x14ac:dyDescent="0.25">
      <c r="A515" s="1" t="s">
        <v>535</v>
      </c>
      <c r="B515" s="2" t="s">
        <v>8</v>
      </c>
      <c r="C515" s="2" t="s">
        <v>9</v>
      </c>
      <c r="D515" s="8" t="e">
        <f ca="1">HYPERLINK("https://drive.google.com/file/d/1w2EdjLve41ppj9mEf6asfWsknfKywkwe/", _xludf.IMAGE("https://lh3.google.com/u/0/d/1w2EdjLve41ppj9mEf6asfWsknfKywkwe"))</f>
        <v>#NAME?</v>
      </c>
      <c r="F515" s="2"/>
    </row>
    <row r="516" spans="1:6" ht="12.5" x14ac:dyDescent="0.25">
      <c r="A516" s="1" t="s">
        <v>536</v>
      </c>
      <c r="B516" s="2" t="s">
        <v>8</v>
      </c>
      <c r="C516" s="2" t="s">
        <v>9</v>
      </c>
      <c r="D516" s="8" t="e">
        <f ca="1">HYPERLINK("https://drive.google.com/file/d/1rgigw55ZNBPRjbeEAgJk8_b8IRI8HWiK/", _xludf.IMAGE("https://lh3.google.com/u/0/d/1rgigw55ZNBPRjbeEAgJk8_b8IRI8HWiK"))</f>
        <v>#NAME?</v>
      </c>
      <c r="F516" s="2"/>
    </row>
    <row r="517" spans="1:6" ht="12.5" x14ac:dyDescent="0.25">
      <c r="A517" s="1" t="s">
        <v>537</v>
      </c>
      <c r="B517" s="2" t="s">
        <v>8</v>
      </c>
      <c r="C517" s="2" t="s">
        <v>9</v>
      </c>
      <c r="D517" s="8" t="e">
        <f ca="1">HYPERLINK("https://drive.google.com/file/d/1jcc1F-v0yXZvrz1jFjopd_-6eLs0a6OC/", _xludf.IMAGE("https://lh3.google.com/u/0/d/1jcc1F-v0yXZvrz1jFjopd_-6eLs0a6OC"))</f>
        <v>#NAME?</v>
      </c>
      <c r="F517" s="2"/>
    </row>
    <row r="518" spans="1:6" ht="12.5" x14ac:dyDescent="0.25">
      <c r="A518" s="1" t="s">
        <v>538</v>
      </c>
      <c r="B518" s="2" t="s">
        <v>8</v>
      </c>
      <c r="C518" s="2" t="s">
        <v>9</v>
      </c>
      <c r="D518" s="8" t="e">
        <f ca="1">HYPERLINK("https://drive.google.com/file/d/1O9HzKnA_KmVdZ-Q-NNWCK7J9GOQNQ9Ib/", _xludf.IMAGE("https://lh3.google.com/u/0/d/1O9HzKnA_KmVdZ-Q-NNWCK7J9GOQNQ9Ib"))</f>
        <v>#NAME?</v>
      </c>
      <c r="F518" s="2"/>
    </row>
    <row r="519" spans="1:6" ht="12.5" x14ac:dyDescent="0.25">
      <c r="A519" s="1" t="s">
        <v>539</v>
      </c>
      <c r="B519" s="2" t="s">
        <v>8</v>
      </c>
      <c r="C519" s="2" t="s">
        <v>9</v>
      </c>
      <c r="D519" s="8" t="e">
        <f ca="1">HYPERLINK("https://drive.google.com/file/d/1woNUFEyTux-AlauPbTFdNryYrKZMk2QS/", _xludf.IMAGE("https://lh3.google.com/u/0/d/1woNUFEyTux-AlauPbTFdNryYrKZMk2QS"))</f>
        <v>#NAME?</v>
      </c>
      <c r="F519" s="2"/>
    </row>
    <row r="520" spans="1:6" ht="12.5" x14ac:dyDescent="0.25">
      <c r="A520" s="1" t="s">
        <v>540</v>
      </c>
      <c r="B520" s="2" t="s">
        <v>8</v>
      </c>
      <c r="C520" s="2" t="s">
        <v>9</v>
      </c>
      <c r="D520" s="8" t="e">
        <f ca="1">HYPERLINK("https://drive.google.com/file/d/1vAUhI2axS3H0f0gUFftc11B2-xcZANWT/", _xludf.IMAGE("https://lh3.google.com/u/0/d/1vAUhI2axS3H0f0gUFftc11B2-xcZANWT"))</f>
        <v>#NAME?</v>
      </c>
      <c r="F520" s="2"/>
    </row>
    <row r="521" spans="1:6" ht="12.5" x14ac:dyDescent="0.25">
      <c r="A521" s="1" t="s">
        <v>541</v>
      </c>
      <c r="B521" s="2" t="s">
        <v>17</v>
      </c>
      <c r="C521" s="2" t="s">
        <v>9</v>
      </c>
      <c r="D521" s="8" t="e">
        <f ca="1">HYPERLINK("https://drive.google.com/file/d/1JDPZsVBQ9KADWsuaSXyjo9ZNs9yYOI5Y/", _xludf.IMAGE("https://lh3.google.com/u/0/d/1JDPZsVBQ9KADWsuaSXyjo9ZNs9yYOI5Y"))</f>
        <v>#NAME?</v>
      </c>
      <c r="F521" s="2"/>
    </row>
    <row r="522" spans="1:6" ht="12.5" x14ac:dyDescent="0.25">
      <c r="A522" s="1" t="s">
        <v>542</v>
      </c>
      <c r="B522" s="2" t="s">
        <v>30</v>
      </c>
      <c r="C522" s="2" t="s">
        <v>9</v>
      </c>
      <c r="D522" s="8" t="e">
        <f ca="1">HYPERLINK("https://drive.google.com/file/d/1w-vOBf24zAXSd9Fan_3fhxlLFWr_2OQP/", _xludf.IMAGE("https://lh3.google.com/u/0/d/1w-vOBf24zAXSd9Fan_3fhxlLFWr_2OQP"))</f>
        <v>#NAME?</v>
      </c>
      <c r="F522" s="2"/>
    </row>
    <row r="523" spans="1:6" ht="12.5" x14ac:dyDescent="0.25">
      <c r="A523" s="1" t="s">
        <v>543</v>
      </c>
      <c r="B523" s="2" t="s">
        <v>15</v>
      </c>
      <c r="C523" s="2" t="s">
        <v>9</v>
      </c>
      <c r="D523" s="8" t="e">
        <f ca="1">HYPERLINK("https://drive.google.com/file/d/1p9YDkbIBZGrU6S5qMBhbC8H3YfYSiODE/", _xludf.IMAGE("https://lh3.google.com/u/0/d/1p9YDkbIBZGrU6S5qMBhbC8H3YfYSiODE"))</f>
        <v>#NAME?</v>
      </c>
      <c r="F523" s="2"/>
    </row>
    <row r="524" spans="1:6" ht="12.5" x14ac:dyDescent="0.25">
      <c r="A524" s="1" t="s">
        <v>544</v>
      </c>
      <c r="B524" s="2" t="s">
        <v>8</v>
      </c>
      <c r="C524" s="2" t="s">
        <v>9</v>
      </c>
      <c r="D524" s="8" t="e">
        <f ca="1">HYPERLINK("https://drive.google.com/file/d/108Yw_F1LKLdxblO7gHfR70gyDHQaZTaK/", _xludf.IMAGE("https://lh3.google.com/u/0/d/108Yw_F1LKLdxblO7gHfR70gyDHQaZTaK"))</f>
        <v>#NAME?</v>
      </c>
      <c r="F524" s="2"/>
    </row>
    <row r="525" spans="1:6" ht="12.5" x14ac:dyDescent="0.25">
      <c r="A525" s="2" t="s">
        <v>545</v>
      </c>
      <c r="B525" s="2" t="s">
        <v>17</v>
      </c>
      <c r="C525" s="2" t="s">
        <v>9</v>
      </c>
      <c r="D525" s="8" t="e">
        <f ca="1">HYPERLINK("https://drive.google.com/file/d/1pImfQk_a7v1zvhyraieXnt4UjlwYbZUS/", _xludf.IMAGE("https://lh3.google.com/u/0/d/1pImfQk_a7v1zvhyraieXnt4UjlwYbZUS"))</f>
        <v>#NAME?</v>
      </c>
      <c r="F525" s="2"/>
    </row>
    <row r="526" spans="1:6" ht="12.5" x14ac:dyDescent="0.25">
      <c r="A526" s="2" t="s">
        <v>546</v>
      </c>
      <c r="B526" s="2" t="s">
        <v>22</v>
      </c>
      <c r="C526" s="2" t="s">
        <v>9</v>
      </c>
      <c r="D526" s="8" t="e">
        <f ca="1">HYPERLINK("https://drive.google.com/file/d/1NIaxxuK_RaafSZ3h35nCgFtZzvFV1WA9/", _xludf.IMAGE("https://lh3.google.com/u/0/d/1NIaxxuK_RaafSZ3h35nCgFtZzvFV1WA9"))</f>
        <v>#NAME?</v>
      </c>
      <c r="F526" s="2"/>
    </row>
    <row r="527" spans="1:6" ht="12.5" x14ac:dyDescent="0.25">
      <c r="A527" s="2" t="s">
        <v>547</v>
      </c>
      <c r="B527" s="2" t="s">
        <v>8</v>
      </c>
      <c r="C527" s="2" t="s">
        <v>9</v>
      </c>
      <c r="D527" s="8" t="e">
        <f ca="1">HYPERLINK("https://drive.google.com/file/d/16vGo2qngr8nIgOuiKEy07QIUPeEh0lh2/", _xludf.IMAGE("https://lh3.google.com/u/0/d/16vGo2qngr8nIgOuiKEy07QIUPeEh0lh2"))</f>
        <v>#NAME?</v>
      </c>
      <c r="F527" s="2"/>
    </row>
    <row r="528" spans="1:6" ht="12.5" x14ac:dyDescent="0.25">
      <c r="A528" s="2" t="s">
        <v>548</v>
      </c>
      <c r="B528" s="2" t="s">
        <v>25</v>
      </c>
      <c r="C528" s="2" t="s">
        <v>9</v>
      </c>
      <c r="D528" s="8" t="e">
        <f ca="1">HYPERLINK("https://drive.google.com/file/d/1gnSYe76b7OwcI-uQJQoy6f3Xz_WQsUME/", _xludf.IMAGE("https://lh3.google.com/u/0/d/1gnSYe76b7OwcI-uQJQoy6f3Xz_WQsUME"))</f>
        <v>#NAME?</v>
      </c>
      <c r="F528" s="2"/>
    </row>
    <row r="529" spans="1:6" ht="12.5" x14ac:dyDescent="0.25">
      <c r="A529" s="2" t="s">
        <v>549</v>
      </c>
      <c r="B529" s="2" t="s">
        <v>8</v>
      </c>
      <c r="C529" s="2" t="s">
        <v>9</v>
      </c>
      <c r="D529" s="8" t="e">
        <f ca="1">HYPERLINK("https://drive.google.com/file/d/1_aYVs-i66WGjfp9n2-NcGVtGBXbK0-gU/", _xludf.IMAGE("https://lh3.google.com/u/0/d/1_aYVs-i66WGjfp9n2-NcGVtGBXbK0-gU"))</f>
        <v>#NAME?</v>
      </c>
      <c r="F529" s="2"/>
    </row>
    <row r="530" spans="1:6" ht="12.5" x14ac:dyDescent="0.25">
      <c r="A530" s="2" t="s">
        <v>550</v>
      </c>
      <c r="B530" s="2" t="s">
        <v>17</v>
      </c>
      <c r="C530" s="2" t="s">
        <v>9</v>
      </c>
      <c r="D530" s="8" t="e">
        <f ca="1">HYPERLINK("https://drive.google.com/file/d/1T2pawib7J3v5AlapE_9jW_dXzAyX8vBG/", _xludf.IMAGE("https://lh3.google.com/u/0/d/1T2pawib7J3v5AlapE_9jW_dXzAyX8vBG"))</f>
        <v>#NAME?</v>
      </c>
      <c r="F530" s="2"/>
    </row>
    <row r="531" spans="1:6" ht="12.5" x14ac:dyDescent="0.25">
      <c r="A531" s="2" t="s">
        <v>551</v>
      </c>
      <c r="B531" s="2" t="s">
        <v>15</v>
      </c>
      <c r="C531" s="2" t="s">
        <v>9</v>
      </c>
      <c r="D531" s="8" t="e">
        <f ca="1">HYPERLINK("https://drive.google.com/file/d/1BLaR9kCwFMeqsm7tic03gKrTvBp88SHc/", _xludf.IMAGE("https://lh3.google.com/u/0/d/1BLaR9kCwFMeqsm7tic03gKrTvBp88SHc"))</f>
        <v>#NAME?</v>
      </c>
    </row>
    <row r="532" spans="1:6" ht="12.5" x14ac:dyDescent="0.25">
      <c r="A532" s="2" t="s">
        <v>552</v>
      </c>
      <c r="B532" s="2" t="s">
        <v>8</v>
      </c>
      <c r="C532" s="2" t="s">
        <v>9</v>
      </c>
      <c r="D532" s="8" t="e">
        <f ca="1">HYPERLINK("https://drive.google.com/file/d/1yOyknB3aeFH6lbcwi9OxtBXwhrtE9MRK/", _xludf.IMAGE("https://lh3.google.com/u/0/d/1yOyknB3aeFH6lbcwi9OxtBXwhrtE9MRK"))</f>
        <v>#NAME?</v>
      </c>
    </row>
    <row r="533" spans="1:6" ht="12.5" x14ac:dyDescent="0.25">
      <c r="A533" s="2" t="s">
        <v>553</v>
      </c>
      <c r="B533" s="2" t="s">
        <v>12</v>
      </c>
      <c r="C533" s="2" t="s">
        <v>9</v>
      </c>
      <c r="D533" s="8" t="e">
        <f ca="1">HYPERLINK("https://drive.google.com/file/d/17vJID4l1jPmOvePJv6dWxaMXvWvAKLEZ/", _xludf.IMAGE("https://lh3.google.com/u/0/d/17vJID4l1jPmOvePJv6dWxaMXvWvAKLEZ"))</f>
        <v>#NAME?</v>
      </c>
    </row>
    <row r="534" spans="1:6" ht="12.5" x14ac:dyDescent="0.25">
      <c r="A534" s="2" t="s">
        <v>554</v>
      </c>
      <c r="B534" s="2" t="s">
        <v>12</v>
      </c>
      <c r="C534" s="2" t="s">
        <v>9</v>
      </c>
      <c r="D534" s="8" t="e">
        <f ca="1">HYPERLINK("https://drive.google.com/file/d/16L4YvO_L76YONud72bWKDy0-J_0DX_0K/", _xludf.IMAGE("https://lh3.google.com/u/0/d/16L4YvO_L76YONud72bWKDy0-J_0DX_0K"))</f>
        <v>#NAME?</v>
      </c>
    </row>
    <row r="535" spans="1:6" ht="12.5" x14ac:dyDescent="0.25">
      <c r="A535" s="2" t="s">
        <v>555</v>
      </c>
      <c r="B535" s="2" t="s">
        <v>8</v>
      </c>
      <c r="C535" s="2" t="s">
        <v>9</v>
      </c>
      <c r="D535" s="8" t="e">
        <f ca="1">HYPERLINK("https://drive.google.com/file/d/1QvRnXHfKizDVR2cbcdAA4rpRzekNhBi9/", _xludf.IMAGE("https://lh3.google.com/u/0/d/1QvRnXHfKizDVR2cbcdAA4rpRzekNhBi9"))</f>
        <v>#NAME?</v>
      </c>
    </row>
    <row r="536" spans="1:6" ht="12.5" x14ac:dyDescent="0.25">
      <c r="A536" s="2" t="s">
        <v>556</v>
      </c>
      <c r="B536" s="2" t="s">
        <v>8</v>
      </c>
      <c r="C536" s="2" t="s">
        <v>9</v>
      </c>
      <c r="D536" s="8" t="e">
        <f ca="1">HYPERLINK("https://drive.google.com/file/d/1zy5FqL9wZK4geXQHala9V41LXr6wdTFj/", _xludf.IMAGE("https://lh3.google.com/u/0/d/1zy5FqL9wZK4geXQHala9V41LXr6wdTFj"))</f>
        <v>#NAME?</v>
      </c>
    </row>
    <row r="537" spans="1:6" ht="12.5" x14ac:dyDescent="0.25">
      <c r="A537" s="2" t="s">
        <v>557</v>
      </c>
      <c r="B537" s="2" t="s">
        <v>12</v>
      </c>
      <c r="C537" s="2" t="s">
        <v>9</v>
      </c>
      <c r="D537" s="8" t="e">
        <f ca="1">HYPERLINK("https://drive.google.com/file/d/1xbrXOW8OSqGin6jZKdZ5nKfWD5yGa27I/", _xludf.IMAGE("https://lh3.google.com/u/0/d/1xbrXOW8OSqGin6jZKdZ5nKfWD5yGa27I"))</f>
        <v>#NAME?</v>
      </c>
    </row>
    <row r="538" spans="1:6" ht="12.5" x14ac:dyDescent="0.25">
      <c r="A538" s="2" t="s">
        <v>558</v>
      </c>
      <c r="B538" s="2" t="s">
        <v>28</v>
      </c>
      <c r="C538" s="2" t="s">
        <v>9</v>
      </c>
      <c r="D538" s="8" t="e">
        <f ca="1">HYPERLINK("https://drive.google.com/file/d/19wBnY1kmiE2HVWHaRGfpbGptnJwqobJR/", _xludf.IMAGE("https://lh3.google.com/u/0/d/19wBnY1kmiE2HVWHaRGfpbGptnJwqobJR"))</f>
        <v>#NAME?</v>
      </c>
    </row>
    <row r="539" spans="1:6" ht="12.5" x14ac:dyDescent="0.25">
      <c r="A539" s="2" t="s">
        <v>559</v>
      </c>
      <c r="B539" s="2" t="s">
        <v>12</v>
      </c>
      <c r="C539" s="2" t="s">
        <v>9</v>
      </c>
      <c r="D539" s="8" t="e">
        <f ca="1">HYPERLINK("https://drive.google.com/file/d/1-YkqRwVDs4baHZNh_i6l3gUnoXzzQHGA/", _xludf.IMAGE("https://lh3.google.com/u/0/d/1-YkqRwVDs4baHZNh_i6l3gUnoXzzQHGA"))</f>
        <v>#NAME?</v>
      </c>
    </row>
    <row r="540" spans="1:6" ht="12.5" x14ac:dyDescent="0.25">
      <c r="A540" s="2" t="s">
        <v>560</v>
      </c>
      <c r="B540" s="2" t="s">
        <v>25</v>
      </c>
      <c r="C540" s="2" t="s">
        <v>9</v>
      </c>
      <c r="D540" s="8" t="e">
        <f ca="1">HYPERLINK("https://drive.google.com/file/d/18bl1VDRMDaIasJfVT4YtLTrhzm8Oryju/", _xludf.IMAGE("https://lh3.google.com/u/0/d/18bl1VDRMDaIasJfVT4YtLTrhzm8Oryju"))</f>
        <v>#NAME?</v>
      </c>
    </row>
    <row r="541" spans="1:6" ht="12.5" x14ac:dyDescent="0.25">
      <c r="A541" s="2" t="s">
        <v>561</v>
      </c>
      <c r="B541" s="2" t="s">
        <v>8</v>
      </c>
      <c r="C541" s="2" t="s">
        <v>9</v>
      </c>
      <c r="D541" s="8" t="e">
        <f ca="1">HYPERLINK("https://drive.google.com/file/d/1CescmfptJrK_dh0gsTvy5326Mj2PEuzW/", _xludf.IMAGE("https://lh3.google.com/u/0/d/1CescmfptJrK_dh0gsTvy5326Mj2PEuzW"))</f>
        <v>#NAME?</v>
      </c>
    </row>
    <row r="542" spans="1:6" ht="12.5" x14ac:dyDescent="0.25">
      <c r="A542" s="2" t="s">
        <v>562</v>
      </c>
      <c r="B542" s="2" t="s">
        <v>8</v>
      </c>
      <c r="C542" s="2" t="s">
        <v>9</v>
      </c>
    </row>
    <row r="543" spans="1:6" ht="12.5" x14ac:dyDescent="0.25">
      <c r="A543" s="2" t="s">
        <v>563</v>
      </c>
      <c r="B543" s="2" t="s">
        <v>8</v>
      </c>
      <c r="C543" s="2" t="s">
        <v>9</v>
      </c>
    </row>
    <row r="544" spans="1:6" ht="12.5" x14ac:dyDescent="0.25">
      <c r="A544" s="2" t="s">
        <v>564</v>
      </c>
      <c r="B544" s="2" t="s">
        <v>8</v>
      </c>
      <c r="C544" s="2" t="s">
        <v>9</v>
      </c>
    </row>
    <row r="545" spans="1:4" ht="12.5" x14ac:dyDescent="0.25">
      <c r="A545" s="2" t="s">
        <v>565</v>
      </c>
      <c r="B545" s="2" t="s">
        <v>8</v>
      </c>
      <c r="C545" s="2" t="s">
        <v>9</v>
      </c>
    </row>
    <row r="546" spans="1:4" ht="12.5" x14ac:dyDescent="0.25">
      <c r="A546" s="2" t="s">
        <v>566</v>
      </c>
      <c r="B546" s="2" t="s">
        <v>8</v>
      </c>
      <c r="C546" s="2" t="s">
        <v>9</v>
      </c>
    </row>
    <row r="547" spans="1:4" ht="12.5" x14ac:dyDescent="0.25">
      <c r="A547" s="2" t="s">
        <v>567</v>
      </c>
      <c r="B547" s="2" t="s">
        <v>17</v>
      </c>
      <c r="C547" s="2" t="s">
        <v>9</v>
      </c>
      <c r="D547" s="8" t="e">
        <f ca="1">HYPERLINK("https://drive.google.com/file/d/19gaIEgOootu7xIWFFG5rMjezRW3G4MP_/", _xludf.IMAGE("https://lh3.google.com/u/0/d/19gaIEgOootu7xIWFFG5rMjezRW3G4MP_"))</f>
        <v>#NAME?</v>
      </c>
    </row>
    <row r="548" spans="1:4" ht="12.5" x14ac:dyDescent="0.25">
      <c r="A548" s="2" t="s">
        <v>568</v>
      </c>
      <c r="B548" s="2" t="s">
        <v>30</v>
      </c>
      <c r="C548" s="2" t="s">
        <v>9</v>
      </c>
      <c r="D548" s="8" t="e">
        <f ca="1">HYPERLINK("https://drive.google.com/file/d/1oenmT5j0p-uQMPGh86ICrU5uKN5UauUi/", _xludf.IMAGE("https://lh3.google.com/u/0/d/1oenmT5j0p-uQMPGh86ICrU5uKN5UauUi"))</f>
        <v>#NAME?</v>
      </c>
    </row>
    <row r="549" spans="1:4" ht="12.5" x14ac:dyDescent="0.25">
      <c r="A549" s="2" t="s">
        <v>569</v>
      </c>
      <c r="B549" s="2" t="s">
        <v>12</v>
      </c>
      <c r="C549" s="2" t="s">
        <v>9</v>
      </c>
      <c r="D549" s="8" t="e">
        <f ca="1">HYPERLINK("https://drive.google.com/file/d/1MWvDFubyKVCdPKH-k-0gNodDO-iZXWau/", _xludf.IMAGE("https://lh3.google.com/u/0/d/1MWvDFubyKVCdPKH-k-0gNodDO-iZXWau"))</f>
        <v>#NAME?</v>
      </c>
    </row>
    <row r="550" spans="1:4" ht="12.5" x14ac:dyDescent="0.25">
      <c r="A550" s="2" t="s">
        <v>570</v>
      </c>
      <c r="B550" s="2" t="s">
        <v>8</v>
      </c>
      <c r="C550" s="2" t="s">
        <v>9</v>
      </c>
      <c r="D550" s="8" t="e">
        <f ca="1">HYPERLINK("https://drive.google.com/file/d/1GoK_JnKhpV5qx0MVbDvz0K1MJdDQxxNb/", _xludf.IMAGE("https://lh3.google.com/u/0/d/1GoK_JnKhpV5qx0MVbDvz0K1MJdDQxxNb"))</f>
        <v>#NAME?</v>
      </c>
    </row>
    <row r="551" spans="1:4" ht="12.5" x14ac:dyDescent="0.25">
      <c r="A551" s="2" t="s">
        <v>571</v>
      </c>
      <c r="B551" s="2" t="s">
        <v>12</v>
      </c>
      <c r="C551" s="2" t="s">
        <v>9</v>
      </c>
      <c r="D551" s="8" t="e">
        <f ca="1">HYPERLINK("https://drive.google.com/file/d/1JfCOVk3oGt0gvtKewPMN14gQBJ6Ge1A1/", _xludf.IMAGE("https://lh3.google.com/u/0/d/1JfCOVk3oGt0gvtKewPMN14gQBJ6Ge1A1"))</f>
        <v>#NAME?</v>
      </c>
    </row>
    <row r="552" spans="1:4" ht="12.5" x14ac:dyDescent="0.25">
      <c r="A552" s="2" t="s">
        <v>572</v>
      </c>
      <c r="B552" s="2" t="s">
        <v>12</v>
      </c>
      <c r="C552" s="2" t="s">
        <v>9</v>
      </c>
      <c r="D552" s="8" t="e">
        <f ca="1">HYPERLINK("https://drive.google.com/file/d/1n4fudL0PH-mdnYWPZwH-FoiJm8M8R4a7/", _xludf.IMAGE("https://lh3.google.com/u/0/d/1n4fudL0PH-mdnYWPZwH-FoiJm8M8R4a7"))</f>
        <v>#NAME?</v>
      </c>
    </row>
    <row r="553" spans="1:4" ht="12.5" x14ac:dyDescent="0.25">
      <c r="A553" s="2" t="s">
        <v>573</v>
      </c>
      <c r="B553" s="2" t="s">
        <v>8</v>
      </c>
      <c r="C553" s="2" t="s">
        <v>9</v>
      </c>
      <c r="D553" s="8" t="e">
        <f ca="1">HYPERLINK("https://drive.google.com/file/d/1vYkmfq5hVvBxNv9auOd2GRuTkk-vhihb/", _xludf.IMAGE("https://lh3.google.com/u/0/d/1vYkmfq5hVvBxNv9auOd2GRuTkk-vhihb"))</f>
        <v>#NAME?</v>
      </c>
    </row>
    <row r="554" spans="1:4" ht="12.5" x14ac:dyDescent="0.25">
      <c r="A554" s="2" t="s">
        <v>574</v>
      </c>
      <c r="B554" s="2" t="s">
        <v>25</v>
      </c>
      <c r="C554" s="2" t="s">
        <v>9</v>
      </c>
      <c r="D554" s="8" t="e">
        <f ca="1">HYPERLINK("https://drive.google.com/file/d/1IRtmJfL_yR1735fGmfXGZjgiZhwPIvU0/", _xludf.IMAGE("https://lh3.google.com/u/0/d/1IRtmJfL_yR1735fGmfXGZjgiZhwPIvU0"))</f>
        <v>#NAME?</v>
      </c>
    </row>
    <row r="555" spans="1:4" ht="12.5" x14ac:dyDescent="0.25">
      <c r="A555" s="2" t="s">
        <v>575</v>
      </c>
      <c r="B555" s="2" t="s">
        <v>30</v>
      </c>
      <c r="C555" s="2" t="s">
        <v>9</v>
      </c>
      <c r="D555" s="8" t="e">
        <f ca="1">HYPERLINK("https://drive.google.com/file/d/1T135cswNKp2YEQ9LFng-081_XFL5phhi/", _xludf.IMAGE("https://lh3.google.com/u/0/d/1T135cswNKp2YEQ9LFng-081_XFL5phhi"))</f>
        <v>#NAME?</v>
      </c>
    </row>
    <row r="556" spans="1:4" ht="12.5" x14ac:dyDescent="0.25">
      <c r="A556" s="2" t="s">
        <v>576</v>
      </c>
      <c r="B556" s="2" t="s">
        <v>8</v>
      </c>
      <c r="C556" s="2" t="s">
        <v>9</v>
      </c>
      <c r="D556" s="8" t="e">
        <f ca="1">HYPERLINK("https://drive.google.com/file/d/1V4ZN5h0PZWHUZbxf1CzY2aq5EyEb5Q94/", _xludf.IMAGE("https://lh3.google.com/u/0/d/1V4ZN5h0PZWHUZbxf1CzY2aq5EyEb5Q94"))</f>
        <v>#NAME?</v>
      </c>
    </row>
    <row r="557" spans="1:4" ht="12.5" x14ac:dyDescent="0.25">
      <c r="A557" s="2" t="s">
        <v>577</v>
      </c>
      <c r="B557" s="2" t="s">
        <v>35</v>
      </c>
      <c r="C557" s="2" t="s">
        <v>9</v>
      </c>
      <c r="D557" s="8" t="e">
        <f ca="1">HYPERLINK("https://drive.google.com/file/d/1L-Z4qp8swpj90OL8xsAMvCvInZ2Ph2Fo/", _xludf.IMAGE("https://lh3.google.com/u/0/d/1L-Z4qp8swpj90OL8xsAMvCvInZ2Ph2Fo"))</f>
        <v>#NAME?</v>
      </c>
    </row>
    <row r="558" spans="1:4" ht="12.5" x14ac:dyDescent="0.25">
      <c r="A558" s="2" t="s">
        <v>578</v>
      </c>
      <c r="B558" s="2" t="s">
        <v>8</v>
      </c>
      <c r="C558" s="2" t="s">
        <v>9</v>
      </c>
      <c r="D558" s="8" t="e">
        <f ca="1">HYPERLINK("https://drive.google.com/file/d/12OxhlvsJfSIY-gnPS5got6YCalt-2EuS/", _xludf.IMAGE("https://lh3.google.com/u/0/d/12OxhlvsJfSIY-gnPS5got6YCalt-2EuS"))</f>
        <v>#NAME?</v>
      </c>
    </row>
    <row r="559" spans="1:4" ht="12.5" x14ac:dyDescent="0.25">
      <c r="A559" s="2" t="s">
        <v>579</v>
      </c>
      <c r="B559" s="2" t="s">
        <v>8</v>
      </c>
      <c r="C559" s="2" t="s">
        <v>9</v>
      </c>
      <c r="D559" s="8" t="e">
        <f ca="1">HYPERLINK("https://drive.google.com/file/d/1lK-ZsVG0wDjf9k80lToi7XfhcVwisGOv/", _xludf.IMAGE("https://lh3.google.com/u/0/d/1lK-ZsVG0wDjf9k80lToi7XfhcVwisGOv"))</f>
        <v>#NAME?</v>
      </c>
    </row>
    <row r="560" spans="1:4" ht="12.5" x14ac:dyDescent="0.25">
      <c r="A560" s="2" t="s">
        <v>580</v>
      </c>
      <c r="B560" s="2" t="s">
        <v>8</v>
      </c>
      <c r="C560" s="2" t="s">
        <v>9</v>
      </c>
      <c r="D560" s="8" t="e">
        <f ca="1">HYPERLINK("https://drive.google.com/file/d/1onIIYxWlHuE6FLzWXRQY-jvRbS4qdfXb/", _xludf.IMAGE("https://lh3.google.com/u/0/d/1onIIYxWlHuE6FLzWXRQY-jvRbS4qdfXb"))</f>
        <v>#NAME?</v>
      </c>
    </row>
    <row r="561" spans="1:4" ht="12.5" x14ac:dyDescent="0.25">
      <c r="A561" s="2" t="s">
        <v>581</v>
      </c>
      <c r="B561" s="2" t="s">
        <v>8</v>
      </c>
      <c r="C561" s="2" t="s">
        <v>9</v>
      </c>
      <c r="D561" s="8" t="e">
        <f ca="1">HYPERLINK("https://drive.google.com/file/d/1Rxfb6j81lr-Mt-IN5-pHkoWPA6ytvuB_/", _xludf.IMAGE("https://lh3.google.com/u/0/d/1Rxfb6j81lr-Mt-IN5-pHkoWPA6ytvuB_"))</f>
        <v>#NAME?</v>
      </c>
    </row>
    <row r="562" spans="1:4" ht="12.5" x14ac:dyDescent="0.25">
      <c r="A562" s="2" t="s">
        <v>582</v>
      </c>
      <c r="B562" s="2" t="s">
        <v>15</v>
      </c>
      <c r="C562" s="2" t="s">
        <v>9</v>
      </c>
      <c r="D562" s="8" t="e">
        <f ca="1">HYPERLINK("https://drive.google.com/file/d/1x8H-KLrw8FGXl1yU0OabIAhrUCCiIvnT/", _xludf.IMAGE("https://lh3.google.com/u/0/d/1x8H-KLrw8FGXl1yU0OabIAhrUCCiIvnT"))</f>
        <v>#NAME?</v>
      </c>
    </row>
    <row r="563" spans="1:4" ht="12.5" x14ac:dyDescent="0.25">
      <c r="A563" s="2" t="s">
        <v>583</v>
      </c>
      <c r="B563" s="2" t="s">
        <v>30</v>
      </c>
      <c r="C563" s="2" t="s">
        <v>9</v>
      </c>
      <c r="D563" s="8" t="e">
        <f ca="1">HYPERLINK("https://drive.google.com/file/d/1kUWRCyc8YiGEbv3CPn-CCOtv3mJKdggI/", _xludf.IMAGE("https://lh3.google.com/u/0/d/1kUWRCyc8YiGEbv3CPn-CCOtv3mJKdggI"))</f>
        <v>#NAME?</v>
      </c>
    </row>
    <row r="564" spans="1:4" ht="12.5" x14ac:dyDescent="0.25">
      <c r="A564" s="2" t="s">
        <v>584</v>
      </c>
      <c r="B564" s="2" t="s">
        <v>8</v>
      </c>
      <c r="C564" s="2" t="s">
        <v>9</v>
      </c>
      <c r="D564" s="8" t="e">
        <f ca="1">HYPERLINK("https://drive.google.com/file/d/18Bfmure4GM_UGkVnqXzpvmpEKwxgrwOc/", _xludf.IMAGE("https://lh3.google.com/u/0/d/18Bfmure4GM_UGkVnqXzpvmpEKwxgrwOc"))</f>
        <v>#NAME?</v>
      </c>
    </row>
    <row r="565" spans="1:4" ht="12.5" x14ac:dyDescent="0.25">
      <c r="A565" s="2" t="s">
        <v>585</v>
      </c>
      <c r="B565" s="2" t="s">
        <v>8</v>
      </c>
      <c r="C565" s="2" t="s">
        <v>9</v>
      </c>
      <c r="D565" s="8" t="e">
        <f ca="1">HYPERLINK("https://drive.google.com/file/d/1G3jsYYOzzZwqD25LFF73rRdvoMbkiFc0/", _xludf.IMAGE("https://lh3.google.com/u/0/d/1G3jsYYOzzZwqD25LFF73rRdvoMbkiFc0"))</f>
        <v>#NAME?</v>
      </c>
    </row>
    <row r="566" spans="1:4" ht="12.5" x14ac:dyDescent="0.25">
      <c r="A566" s="2" t="s">
        <v>586</v>
      </c>
      <c r="B566" s="2" t="s">
        <v>17</v>
      </c>
      <c r="C566" s="2" t="s">
        <v>9</v>
      </c>
      <c r="D566" s="8" t="e">
        <f ca="1">HYPERLINK("https://drive.google.com/file/d/1ECerRtVI_r_WVr_PiVj-_m3vWqJIcqf9/", _xludf.IMAGE("https://lh3.google.com/u/0/d/1ECerRtVI_r_WVr_PiVj-_m3vWqJIcqf9"))</f>
        <v>#NAME?</v>
      </c>
    </row>
    <row r="567" spans="1:4" ht="12.5" x14ac:dyDescent="0.25">
      <c r="A567" s="2" t="s">
        <v>587</v>
      </c>
      <c r="B567" s="2" t="s">
        <v>12</v>
      </c>
      <c r="C567" s="2" t="s">
        <v>9</v>
      </c>
      <c r="D567" s="8" t="e">
        <f ca="1">HYPERLINK("https://drive.google.com/file/d/1Hc61Yaeuux6ZeRxhax8nQAsJXQO6GJ13/", _xludf.IMAGE("https://lh3.google.com/u/0/d/1Hc61Yaeuux6ZeRxhax8nQAsJXQO6GJ13"))</f>
        <v>#NAME?</v>
      </c>
    </row>
    <row r="568" spans="1:4" ht="12.5" x14ac:dyDescent="0.25">
      <c r="A568" s="2" t="s">
        <v>588</v>
      </c>
      <c r="B568" s="2" t="s">
        <v>30</v>
      </c>
      <c r="C568" s="2" t="s">
        <v>9</v>
      </c>
      <c r="D568" s="8" t="e">
        <f ca="1">HYPERLINK("https://drive.google.com/file/d/1rA8GFDrCfaUrouRNJSKw1aQlKOqmhRRE/", _xludf.IMAGE("https://lh3.google.com/u/0/d/1rA8GFDrCfaUrouRNJSKw1aQlKOqmhRRE"))</f>
        <v>#NAME?</v>
      </c>
    </row>
    <row r="569" spans="1:4" ht="12.5" x14ac:dyDescent="0.25">
      <c r="A569" s="2" t="s">
        <v>589</v>
      </c>
      <c r="B569" s="2" t="s">
        <v>12</v>
      </c>
      <c r="C569" s="2" t="s">
        <v>9</v>
      </c>
      <c r="D569" s="8" t="e">
        <f ca="1">HYPERLINK("https://drive.google.com/file/d/1fvH8icVGjCbo7OXQ1bvysap3PmM8H8Io/", _xludf.IMAGE("https://lh3.google.com/u/0/d/1fvH8icVGjCbo7OXQ1bvysap3PmM8H8Io"))</f>
        <v>#NAME?</v>
      </c>
    </row>
    <row r="570" spans="1:4" ht="12.5" x14ac:dyDescent="0.25">
      <c r="A570" s="2" t="s">
        <v>590</v>
      </c>
      <c r="B570" s="2" t="s">
        <v>8</v>
      </c>
      <c r="C570" s="2"/>
      <c r="D570" s="8" t="e">
        <f ca="1">HYPERLINK("https://drive.google.com/file/d/1PugWAuin2OMNYvscBWz9C2BBjo9I_bJw/", _xludf.IMAGE("https://lh3.google.com/u/0/d/1PugWAuin2OMNYvscBWz9C2BBjo9I_bJw"))</f>
        <v>#NAME?</v>
      </c>
    </row>
    <row r="571" spans="1:4" ht="12.5" x14ac:dyDescent="0.25">
      <c r="A571" s="2" t="s">
        <v>591</v>
      </c>
      <c r="B571" s="2" t="s">
        <v>30</v>
      </c>
      <c r="C571" s="2" t="s">
        <v>9</v>
      </c>
      <c r="D571" s="8" t="e">
        <f ca="1">HYPERLINK("https://drive.google.com/file/d/1JBYR6BXHZ-AI2IlzEPXVpNmQDkUP2qjT/", _xludf.IMAGE("https://lh3.google.com/u/0/d/1JBYR6BXHZ-AI2IlzEPXVpNmQDkUP2qjT"))</f>
        <v>#NAME?</v>
      </c>
    </row>
    <row r="572" spans="1:4" ht="12.5" x14ac:dyDescent="0.25">
      <c r="A572" s="2" t="s">
        <v>592</v>
      </c>
      <c r="B572" s="2" t="s">
        <v>8</v>
      </c>
      <c r="C572" s="2" t="s">
        <v>19</v>
      </c>
      <c r="D572" s="8" t="e">
        <f ca="1">HYPERLINK("https://drive.google.com/file/d/1zkNC36Hwn8EXCDCGocwPKqjffSuoCgdL/", _xludf.IMAGE("https://lh3.google.com/u/0/d/1zkNC36Hwn8EXCDCGocwPKqjffSuoCgdL"))</f>
        <v>#NAME?</v>
      </c>
    </row>
    <row r="573" spans="1:4" ht="12.5" x14ac:dyDescent="0.25">
      <c r="A573" s="2" t="s">
        <v>593</v>
      </c>
      <c r="B573" s="2" t="s">
        <v>8</v>
      </c>
      <c r="C573" s="2" t="s">
        <v>9</v>
      </c>
      <c r="D573" s="8" t="e">
        <f ca="1">HYPERLINK("https://drive.google.com/file/d/1XdxTfO1KItDgKdU5_leWe4IVjNmqHurQ/", _xludf.IMAGE("https://lh3.google.com/u/0/d/1XdxTfO1KItDgKdU5_leWe4IVjNmqHurQ"))</f>
        <v>#NAME?</v>
      </c>
    </row>
    <row r="574" spans="1:4" ht="12.5" x14ac:dyDescent="0.25">
      <c r="A574" s="2" t="s">
        <v>594</v>
      </c>
      <c r="B574" s="2" t="s">
        <v>28</v>
      </c>
      <c r="C574" s="2" t="s">
        <v>9</v>
      </c>
      <c r="D574" s="8" t="e">
        <f ca="1">HYPERLINK("https://drive.google.com/file/d/1hzCCCEPfXYYnZ5HUN9BxLio6DEfGeMsu/", _xludf.IMAGE("https://lh3.google.com/u/0/d/1hzCCCEPfXYYnZ5HUN9BxLio6DEfGeMsu"))</f>
        <v>#NAME?</v>
      </c>
    </row>
    <row r="575" spans="1:4" ht="12.5" x14ac:dyDescent="0.25">
      <c r="A575" s="2" t="s">
        <v>595</v>
      </c>
      <c r="B575" s="2" t="s">
        <v>15</v>
      </c>
      <c r="C575" s="2" t="s">
        <v>9</v>
      </c>
      <c r="D575" s="8" t="e">
        <f ca="1">HYPERLINK("https://drive.google.com/file/d/1lQYzCZmbWw-m4TWmf6Z0QNRRX4CfeNZj/", _xludf.IMAGE("https://lh3.google.com/u/0/d/1lQYzCZmbWw-m4TWmf6Z0QNRRX4CfeNZj"))</f>
        <v>#NAME?</v>
      </c>
    </row>
    <row r="576" spans="1:4" ht="12.5" x14ac:dyDescent="0.25">
      <c r="A576" s="2" t="s">
        <v>596</v>
      </c>
      <c r="B576" s="2" t="s">
        <v>15</v>
      </c>
      <c r="C576" s="2" t="s">
        <v>9</v>
      </c>
      <c r="D576" s="8" t="e">
        <f ca="1">HYPERLINK("https://drive.google.com/file/d/1WIdhfh-1Zn3xqwNK0w39_FsuzS_Nk75f/", _xludf.IMAGE("https://lh3.google.com/u/0/d/1WIdhfh-1Zn3xqwNK0w39_FsuzS_Nk75f"))</f>
        <v>#NAME?</v>
      </c>
    </row>
    <row r="577" spans="1:6" ht="12.5" x14ac:dyDescent="0.25">
      <c r="A577" s="2" t="s">
        <v>597</v>
      </c>
      <c r="B577" s="2" t="s">
        <v>8</v>
      </c>
      <c r="C577" s="2" t="s">
        <v>9</v>
      </c>
      <c r="D577" s="8" t="e">
        <f ca="1">HYPERLINK("https://drive.google.com/file/d/1deObsw2Cp-wCrxdsrcWJFoUYeI2iz38l/", _xludf.IMAGE("https://lh3.google.com/u/0/d/1deObsw2Cp-wCrxdsrcWJFoUYeI2iz38l"))</f>
        <v>#NAME?</v>
      </c>
    </row>
    <row r="578" spans="1:6" ht="12.5" x14ac:dyDescent="0.25">
      <c r="A578" s="2" t="s">
        <v>598</v>
      </c>
      <c r="B578" s="2" t="s">
        <v>8</v>
      </c>
      <c r="C578" s="2" t="s">
        <v>9</v>
      </c>
      <c r="D578" s="8" t="e">
        <f ca="1">HYPERLINK("https://drive.google.com/file/d/1AWForBhibTmyq3rEZEMSF7Swi52T6wjd/", _xludf.IMAGE("https://lh3.google.com/u/0/d/1AWForBhibTmyq3rEZEMSF7Swi52T6wjd"))</f>
        <v>#NAME?</v>
      </c>
    </row>
    <row r="579" spans="1:6" ht="12.5" x14ac:dyDescent="0.25">
      <c r="A579" s="2" t="s">
        <v>599</v>
      </c>
      <c r="B579" s="2" t="s">
        <v>8</v>
      </c>
      <c r="C579" s="2" t="s">
        <v>9</v>
      </c>
      <c r="D579" s="8" t="e">
        <f ca="1">HYPERLINK("https://drive.google.com/file/d/1QGuLb1lSXjPoaNAWbjC7f5hyUWniSXDJ/", _xludf.IMAGE("https://lh3.google.com/u/0/d/1QGuLb1lSXjPoaNAWbjC7f5hyUWniSXDJ"))</f>
        <v>#NAME?</v>
      </c>
    </row>
    <row r="580" spans="1:6" ht="12.5" x14ac:dyDescent="0.25">
      <c r="A580" s="2" t="s">
        <v>600</v>
      </c>
      <c r="B580" s="2" t="s">
        <v>8</v>
      </c>
      <c r="C580" s="2" t="s">
        <v>9</v>
      </c>
      <c r="D580" s="8" t="e">
        <f ca="1">HYPERLINK("https://drive.google.com/file/d/1eNzfSswRnRmc36wuCxsdNbd7Acnxs91h/", _xludf.IMAGE("https://lh3.google.com/u/0/d/1eNzfSswRnRmc36wuCxsdNbd7Acnxs91h"))</f>
        <v>#NAME?</v>
      </c>
    </row>
    <row r="581" spans="1:6" ht="12.5" x14ac:dyDescent="0.25">
      <c r="A581" s="2" t="s">
        <v>601</v>
      </c>
      <c r="B581" s="2" t="s">
        <v>15</v>
      </c>
      <c r="C581" s="2" t="s">
        <v>9</v>
      </c>
      <c r="D581" s="8" t="e">
        <f ca="1">HYPERLINK("https://drive.google.com/file/d/1PMkNINGp3_DCjQ4-X5If9KRWy23DaPyv/", _xludf.IMAGE("https://lh3.google.com/u/0/d/1PMkNINGp3_DCjQ4-X5If9KRWy23DaPyv"))</f>
        <v>#NAME?</v>
      </c>
    </row>
    <row r="582" spans="1:6" ht="12.5" x14ac:dyDescent="0.25">
      <c r="A582" s="2" t="s">
        <v>602</v>
      </c>
      <c r="B582" s="2" t="s">
        <v>15</v>
      </c>
      <c r="C582" s="2" t="s">
        <v>9</v>
      </c>
      <c r="D582" s="8" t="e">
        <f ca="1">HYPERLINK("https://drive.google.com/file/d/19T-evZ9pu8KkENjMFhCs-69WcbIDbL5p/", _xludf.IMAGE("https://lh3.google.com/u/0/d/19T-evZ9pu8KkENjMFhCs-69WcbIDbL5p"))</f>
        <v>#NAME?</v>
      </c>
    </row>
    <row r="583" spans="1:6" ht="12.5" x14ac:dyDescent="0.25">
      <c r="A583" s="2" t="s">
        <v>603</v>
      </c>
      <c r="B583" s="2" t="s">
        <v>41</v>
      </c>
      <c r="C583" s="2" t="s">
        <v>9</v>
      </c>
      <c r="D583" s="8" t="e">
        <f ca="1">HYPERLINK("https://drive.google.com/file/d/1fU6mZWbEUyr2Q_wv7GjldACcICpOAzj3/", _xludf.IMAGE("https://lh3.google.com/u/0/d/1fU6mZWbEUyr2Q_wv7GjldACcICpOAzj3"))</f>
        <v>#NAME?</v>
      </c>
    </row>
    <row r="584" spans="1:6" ht="12.5" x14ac:dyDescent="0.25">
      <c r="A584" s="2" t="s">
        <v>604</v>
      </c>
      <c r="B584" s="2" t="s">
        <v>8</v>
      </c>
      <c r="C584" s="2" t="s">
        <v>9</v>
      </c>
      <c r="D584" s="8" t="e">
        <f ca="1">HYPERLINK("https://drive.google.com/file/d/1-sxzRXHkVK0QUw3e-oHZPtgBYsB4tX42/", _xludf.IMAGE("https://lh3.google.com/u/0/d/1-sxzRXHkVK0QUw3e-oHZPtgBYsB4tX42"))</f>
        <v>#NAME?</v>
      </c>
    </row>
    <row r="585" spans="1:6" ht="12.5" x14ac:dyDescent="0.25">
      <c r="A585" s="2" t="s">
        <v>605</v>
      </c>
      <c r="B585" s="2" t="s">
        <v>8</v>
      </c>
      <c r="C585" s="2" t="s">
        <v>9</v>
      </c>
      <c r="D585" s="8" t="e">
        <f ca="1">HYPERLINK("https://drive.google.com/file/d/1wN77oDGOBLncOuiRsc5ZhJgUryW-H04D/", _xludf.IMAGE("https://lh3.google.com/u/0/d/1wN77oDGOBLncOuiRsc5ZhJgUryW-H04D"))</f>
        <v>#NAME?</v>
      </c>
      <c r="F585" s="2"/>
    </row>
    <row r="586" spans="1:6" ht="12.5" x14ac:dyDescent="0.25">
      <c r="A586" s="2" t="s">
        <v>606</v>
      </c>
      <c r="B586" s="2" t="s">
        <v>8</v>
      </c>
      <c r="C586" s="2" t="s">
        <v>9</v>
      </c>
      <c r="D586" s="8" t="e">
        <f ca="1">HYPERLINK("https://drive.google.com/file/d/1I8XNcsdkZeKyPXgfnHUEam1mKPQNFRfC/", _xludf.IMAGE("https://lh3.google.com/u/0/d/1I8XNcsdkZeKyPXgfnHUEam1mKPQNFRfC"))</f>
        <v>#NAME?</v>
      </c>
      <c r="F586" s="2"/>
    </row>
    <row r="587" spans="1:6" ht="12.5" x14ac:dyDescent="0.25">
      <c r="A587" s="2" t="s">
        <v>607</v>
      </c>
      <c r="B587" s="2" t="s">
        <v>28</v>
      </c>
      <c r="C587" s="2" t="s">
        <v>9</v>
      </c>
      <c r="D587" s="8" t="e">
        <f ca="1">HYPERLINK("https://drive.google.com/file/d/10zRL_JTS5mt4N6qaejjmBLLx9EHt4Wn1/", _xludf.IMAGE("https://lh3.google.com/u/0/d/10zRL_JTS5mt4N6qaejjmBLLx9EHt4Wn1"))</f>
        <v>#NAME?</v>
      </c>
      <c r="F587" s="2"/>
    </row>
    <row r="588" spans="1:6" ht="12.5" x14ac:dyDescent="0.25">
      <c r="A588" s="2" t="s">
        <v>608</v>
      </c>
      <c r="B588" s="2" t="s">
        <v>12</v>
      </c>
      <c r="C588" s="2" t="s">
        <v>9</v>
      </c>
      <c r="D588" s="8" t="e">
        <f ca="1">HYPERLINK("https://drive.google.com/file/d/12M22zoYYgKwZdEw2cu2JcW46s8P9VZ7K/", _xludf.IMAGE("https://lh3.google.com/u/0/d/12M22zoYYgKwZdEw2cu2JcW46s8P9VZ7K"))</f>
        <v>#NAME?</v>
      </c>
    </row>
    <row r="589" spans="1:6" ht="12.5" x14ac:dyDescent="0.25">
      <c r="A589" s="2" t="s">
        <v>609</v>
      </c>
      <c r="B589" s="2" t="s">
        <v>15</v>
      </c>
      <c r="C589" s="2" t="s">
        <v>9</v>
      </c>
      <c r="D589" s="8" t="e">
        <f ca="1">HYPERLINK("https://drive.google.com/file/d/1RpURAM6VYtUOZ7Z49Lkc0j5mlAoBoj4l/", _xludf.IMAGE("https://lh3.google.com/u/0/d/1RpURAM6VYtUOZ7Z49Lkc0j5mlAoBoj4l"))</f>
        <v>#NAME?</v>
      </c>
      <c r="F589" s="2"/>
    </row>
    <row r="590" spans="1:6" ht="12.5" x14ac:dyDescent="0.25">
      <c r="A590" s="2" t="s">
        <v>610</v>
      </c>
      <c r="B590" s="2" t="s">
        <v>8</v>
      </c>
      <c r="C590" s="2" t="s">
        <v>9</v>
      </c>
      <c r="F590" s="2"/>
    </row>
    <row r="591" spans="1:6" ht="12.5" x14ac:dyDescent="0.25">
      <c r="A591" s="2" t="s">
        <v>611</v>
      </c>
      <c r="B591" s="2" t="s">
        <v>8</v>
      </c>
      <c r="C591" s="2" t="s">
        <v>9</v>
      </c>
      <c r="F591" s="2"/>
    </row>
    <row r="592" spans="1:6" ht="12.5" x14ac:dyDescent="0.25">
      <c r="A592" s="2" t="s">
        <v>612</v>
      </c>
      <c r="B592" s="2" t="s">
        <v>8</v>
      </c>
      <c r="C592" s="2" t="s">
        <v>9</v>
      </c>
    </row>
    <row r="593" spans="1:6" ht="12.5" x14ac:dyDescent="0.25">
      <c r="A593" s="2" t="s">
        <v>613</v>
      </c>
      <c r="B593" s="2" t="s">
        <v>8</v>
      </c>
      <c r="C593" s="2" t="s">
        <v>9</v>
      </c>
    </row>
    <row r="594" spans="1:6" ht="12.5" x14ac:dyDescent="0.25">
      <c r="A594" s="2" t="s">
        <v>614</v>
      </c>
      <c r="B594" s="2" t="s">
        <v>8</v>
      </c>
      <c r="C594" s="2" t="s">
        <v>9</v>
      </c>
      <c r="F594" s="2"/>
    </row>
    <row r="595" spans="1:6" ht="12.5" x14ac:dyDescent="0.25">
      <c r="A595" s="2" t="s">
        <v>615</v>
      </c>
      <c r="B595" s="2" t="s">
        <v>8</v>
      </c>
      <c r="C595" s="2" t="s">
        <v>9</v>
      </c>
    </row>
    <row r="596" spans="1:6" ht="12.5" x14ac:dyDescent="0.25">
      <c r="A596" s="2" t="s">
        <v>616</v>
      </c>
      <c r="B596" s="2" t="s">
        <v>8</v>
      </c>
      <c r="C596" s="2" t="s">
        <v>9</v>
      </c>
    </row>
    <row r="597" spans="1:6" ht="12.5" x14ac:dyDescent="0.25">
      <c r="A597" s="2" t="s">
        <v>617</v>
      </c>
      <c r="B597" s="2" t="s">
        <v>8</v>
      </c>
      <c r="C597" s="2" t="s">
        <v>9</v>
      </c>
    </row>
    <row r="598" spans="1:6" ht="12.5" x14ac:dyDescent="0.25">
      <c r="A598" s="2" t="s">
        <v>618</v>
      </c>
      <c r="B598" s="2" t="s">
        <v>8</v>
      </c>
      <c r="C598" s="2" t="s">
        <v>9</v>
      </c>
      <c r="F598" s="2"/>
    </row>
    <row r="599" spans="1:6" ht="12.5" x14ac:dyDescent="0.25">
      <c r="A599" s="2" t="s">
        <v>619</v>
      </c>
      <c r="B599" s="2" t="s">
        <v>8</v>
      </c>
      <c r="C599" s="2" t="s">
        <v>9</v>
      </c>
      <c r="F599" s="2"/>
    </row>
    <row r="600" spans="1:6" ht="12.5" x14ac:dyDescent="0.25">
      <c r="A600" s="2" t="s">
        <v>620</v>
      </c>
      <c r="B600" s="2" t="s">
        <v>8</v>
      </c>
      <c r="C600" s="2" t="s">
        <v>9</v>
      </c>
      <c r="F600" s="2"/>
    </row>
    <row r="601" spans="1:6" ht="12.5" x14ac:dyDescent="0.25">
      <c r="A601" s="2" t="s">
        <v>621</v>
      </c>
      <c r="B601" s="2" t="s">
        <v>8</v>
      </c>
      <c r="C601" s="2" t="s">
        <v>9</v>
      </c>
      <c r="F601" s="2"/>
    </row>
    <row r="602" spans="1:6" ht="12.5" x14ac:dyDescent="0.25">
      <c r="A602" s="2" t="s">
        <v>622</v>
      </c>
      <c r="B602" s="2" t="s">
        <v>8</v>
      </c>
      <c r="C602" s="2" t="s">
        <v>9</v>
      </c>
      <c r="F602" s="2"/>
    </row>
    <row r="603" spans="1:6" ht="12.5" x14ac:dyDescent="0.25">
      <c r="A603" s="2" t="s">
        <v>623</v>
      </c>
      <c r="B603" s="2" t="s">
        <v>8</v>
      </c>
      <c r="C603" s="2" t="s">
        <v>9</v>
      </c>
    </row>
    <row r="604" spans="1:6" ht="12.5" x14ac:dyDescent="0.25">
      <c r="A604" s="2" t="s">
        <v>624</v>
      </c>
      <c r="B604" s="2" t="s">
        <v>8</v>
      </c>
      <c r="C604" s="2" t="s">
        <v>9</v>
      </c>
    </row>
    <row r="605" spans="1:6" ht="12.5" x14ac:dyDescent="0.25">
      <c r="A605" s="2" t="s">
        <v>625</v>
      </c>
      <c r="B605" s="2" t="s">
        <v>8</v>
      </c>
      <c r="C605" s="2" t="s">
        <v>9</v>
      </c>
    </row>
    <row r="606" spans="1:6" ht="12.5" x14ac:dyDescent="0.25">
      <c r="A606" s="2" t="s">
        <v>626</v>
      </c>
      <c r="B606" s="2" t="s">
        <v>8</v>
      </c>
      <c r="C606" s="2" t="s">
        <v>9</v>
      </c>
    </row>
    <row r="607" spans="1:6" ht="12.5" x14ac:dyDescent="0.25">
      <c r="A607" s="2" t="s">
        <v>627</v>
      </c>
      <c r="B607" s="2" t="s">
        <v>8</v>
      </c>
      <c r="C607" s="2" t="s">
        <v>9</v>
      </c>
    </row>
    <row r="608" spans="1:6" ht="12.5" x14ac:dyDescent="0.25">
      <c r="A608" s="2" t="s">
        <v>628</v>
      </c>
      <c r="B608" s="2" t="s">
        <v>8</v>
      </c>
      <c r="C608" s="2" t="s">
        <v>9</v>
      </c>
    </row>
    <row r="609" spans="1:6" ht="12.5" x14ac:dyDescent="0.25">
      <c r="A609" s="2" t="s">
        <v>629</v>
      </c>
      <c r="B609" s="2" t="s">
        <v>8</v>
      </c>
      <c r="C609" s="2" t="s">
        <v>9</v>
      </c>
    </row>
    <row r="610" spans="1:6" ht="12.5" x14ac:dyDescent="0.25">
      <c r="A610" s="2" t="s">
        <v>630</v>
      </c>
      <c r="B610" s="2" t="s">
        <v>8</v>
      </c>
      <c r="C610" s="2" t="s">
        <v>9</v>
      </c>
    </row>
    <row r="611" spans="1:6" ht="12.5" x14ac:dyDescent="0.25">
      <c r="A611" s="2" t="s">
        <v>631</v>
      </c>
      <c r="B611" s="2" t="s">
        <v>8</v>
      </c>
      <c r="C611" s="2" t="s">
        <v>9</v>
      </c>
    </row>
    <row r="612" spans="1:6" ht="12.5" x14ac:dyDescent="0.25">
      <c r="A612" s="2" t="s">
        <v>632</v>
      </c>
      <c r="B612" s="2" t="s">
        <v>8</v>
      </c>
      <c r="C612" s="2" t="s">
        <v>9</v>
      </c>
    </row>
    <row r="613" spans="1:6" ht="12.5" x14ac:dyDescent="0.25">
      <c r="A613" s="2" t="s">
        <v>633</v>
      </c>
      <c r="B613" s="2" t="s">
        <v>8</v>
      </c>
      <c r="C613" s="2" t="s">
        <v>9</v>
      </c>
    </row>
    <row r="614" spans="1:6" ht="12.5" x14ac:dyDescent="0.25">
      <c r="A614" s="2" t="s">
        <v>634</v>
      </c>
      <c r="B614" s="2" t="s">
        <v>8</v>
      </c>
      <c r="C614" s="2" t="s">
        <v>9</v>
      </c>
      <c r="D614" s="8" t="e">
        <f ca="1">HYPERLINK("https://drive.google.com/file/d/1eFXAY0_9bgSPfYfE_5Dqt4uluPU-dwDl/", _xludf.IMAGE("https://lh3.google.com/u/0/d/1eFXAY0_9bgSPfYfE_5Dqt4uluPU-dwDl"))</f>
        <v>#NAME?</v>
      </c>
      <c r="F614" s="2"/>
    </row>
    <row r="615" spans="1:6" ht="12.5" x14ac:dyDescent="0.25">
      <c r="A615" s="2" t="s">
        <v>635</v>
      </c>
      <c r="B615" s="2" t="s">
        <v>8</v>
      </c>
      <c r="C615" s="2" t="s">
        <v>9</v>
      </c>
      <c r="D615" s="8" t="e">
        <f ca="1">HYPERLINK("https://drive.google.com/file/d/1jXX2y10QeOd5eF15vTzldyf4nqaGx9cb/", _xludf.IMAGE("https://lh3.google.com/u/0/d/1jXX2y10QeOd5eF15vTzldyf4nqaGx9cb"))</f>
        <v>#NAME?</v>
      </c>
    </row>
    <row r="616" spans="1:6" ht="12.5" x14ac:dyDescent="0.25">
      <c r="A616" s="2" t="s">
        <v>636</v>
      </c>
      <c r="B616" s="2" t="s">
        <v>15</v>
      </c>
      <c r="C616" s="2" t="s">
        <v>9</v>
      </c>
      <c r="D616" s="8" t="e">
        <f ca="1">HYPERLINK("https://drive.google.com/file/d/1nm3FF54peE9DIfn7Dkc47nNDBudrMD5H/", _xludf.IMAGE("https://lh3.google.com/u/0/d/1nm3FF54peE9DIfn7Dkc47nNDBudrMD5H"))</f>
        <v>#NAME?</v>
      </c>
    </row>
    <row r="617" spans="1:6" ht="12.5" x14ac:dyDescent="0.25">
      <c r="A617" s="2" t="s">
        <v>637</v>
      </c>
      <c r="B617" s="2" t="s">
        <v>8</v>
      </c>
      <c r="C617" s="2" t="s">
        <v>9</v>
      </c>
      <c r="D617" s="8" t="e">
        <f ca="1">HYPERLINK("https://drive.google.com/file/d/1yI0hfju--ZWFDnIzeLAuAT-yOSDhxMbF/", _xludf.IMAGE("https://lh3.google.com/u/0/d/1yI0hfju--ZWFDnIzeLAuAT-yOSDhxMbF"))</f>
        <v>#NAME?</v>
      </c>
    </row>
    <row r="618" spans="1:6" ht="12.5" x14ac:dyDescent="0.25">
      <c r="A618" s="2" t="s">
        <v>638</v>
      </c>
      <c r="B618" s="2" t="s">
        <v>28</v>
      </c>
      <c r="C618" s="2" t="s">
        <v>9</v>
      </c>
      <c r="D618" s="8" t="e">
        <f ca="1">HYPERLINK("https://drive.google.com/file/d/1H76C74YiEBD2hp6hSmbnAK_ijephjNP4/", _xludf.IMAGE("https://lh3.google.com/u/0/d/1H76C74YiEBD2hp6hSmbnAK_ijephjNP4"))</f>
        <v>#NAME?</v>
      </c>
      <c r="F618" s="2"/>
    </row>
    <row r="619" spans="1:6" ht="12.5" x14ac:dyDescent="0.25">
      <c r="A619" s="2" t="s">
        <v>639</v>
      </c>
      <c r="B619" s="2" t="s">
        <v>8</v>
      </c>
      <c r="C619" s="2" t="s">
        <v>9</v>
      </c>
      <c r="D619" s="8" t="e">
        <f ca="1">HYPERLINK("https://drive.google.com/file/d/1wO7uwIDtZ49MsaJB5Sn2seiiWvnuTycC/", _xludf.IMAGE("https://lh3.google.com/u/0/d/1wO7uwIDtZ49MsaJB5Sn2seiiWvnuTycC"))</f>
        <v>#NAME?</v>
      </c>
      <c r="F619" s="2"/>
    </row>
    <row r="620" spans="1:6" ht="12.5" x14ac:dyDescent="0.25">
      <c r="A620" s="2" t="s">
        <v>640</v>
      </c>
      <c r="B620" s="2" t="s">
        <v>8</v>
      </c>
      <c r="C620" s="2" t="s">
        <v>9</v>
      </c>
      <c r="D620" s="8" t="e">
        <f ca="1">HYPERLINK("https://drive.google.com/file/d/1bJ291fBXatk_Qr4iM0gPyB-ID1wNsFDS/", _xludf.IMAGE("https://lh3.google.com/u/0/d/1bJ291fBXatk_Qr4iM0gPyB-ID1wNsFDS"))</f>
        <v>#NAME?</v>
      </c>
    </row>
    <row r="621" spans="1:6" ht="12.5" x14ac:dyDescent="0.25">
      <c r="A621" s="2" t="s">
        <v>641</v>
      </c>
      <c r="B621" s="2" t="s">
        <v>28</v>
      </c>
      <c r="C621" s="2" t="s">
        <v>9</v>
      </c>
      <c r="D621" s="8" t="e">
        <f ca="1">HYPERLINK("https://drive.google.com/file/d/1cDg1gkJzIJH8Acd90Qh4cCEIh6Dgu0Q3/", _xludf.IMAGE("https://lh3.google.com/u/0/d/1cDg1gkJzIJH8Acd90Qh4cCEIh6Dgu0Q3"))</f>
        <v>#NAME?</v>
      </c>
    </row>
    <row r="622" spans="1:6" ht="12.5" x14ac:dyDescent="0.25">
      <c r="A622" s="2" t="s">
        <v>642</v>
      </c>
      <c r="B622" s="2" t="s">
        <v>28</v>
      </c>
      <c r="C622" s="2" t="s">
        <v>9</v>
      </c>
      <c r="D622" s="8" t="e">
        <f ca="1">HYPERLINK("https://drive.google.com/file/d/1RAZIFWLKnT0hf3lXxldDY5gfPVBQgT9R/", _xludf.IMAGE("https://lh3.google.com/u/0/d/1RAZIFWLKnT0hf3lXxldDY5gfPVBQgT9R"))</f>
        <v>#NAME?</v>
      </c>
    </row>
    <row r="623" spans="1:6" ht="12.5" x14ac:dyDescent="0.25">
      <c r="A623" s="2" t="s">
        <v>643</v>
      </c>
      <c r="B623" s="2" t="s">
        <v>38</v>
      </c>
      <c r="C623" s="2" t="s">
        <v>9</v>
      </c>
      <c r="D623" s="8" t="e">
        <f ca="1">HYPERLINK("https://drive.google.com/file/d/1rcXCgDM-Vc8u4dmhmq1MgX0_4q8y-iN2/", _xludf.IMAGE("https://lh3.google.com/u/0/d/1rcXCgDM-Vc8u4dmhmq1MgX0_4q8y-iN2"))</f>
        <v>#NAME?</v>
      </c>
    </row>
    <row r="624" spans="1:6" ht="12.5" x14ac:dyDescent="0.25">
      <c r="A624" s="2" t="s">
        <v>644</v>
      </c>
      <c r="B624" s="2" t="s">
        <v>8</v>
      </c>
      <c r="C624" s="2" t="s">
        <v>9</v>
      </c>
      <c r="D624" s="8" t="e">
        <f ca="1">HYPERLINK("https://drive.google.com/file/d/1-PbEiIPXQ_8Ox93PiKTz74QYM9-FRThM/", _xludf.IMAGE("https://lh3.google.com/u/0/d/1-PbEiIPXQ_8Ox93PiKTz74QYM9-FRThM"))</f>
        <v>#NAME?</v>
      </c>
      <c r="F624" s="2"/>
    </row>
    <row r="625" spans="1:6" ht="12.5" x14ac:dyDescent="0.25">
      <c r="A625" s="2" t="s">
        <v>645</v>
      </c>
      <c r="B625" s="2" t="s">
        <v>8</v>
      </c>
      <c r="C625" s="2" t="s">
        <v>9</v>
      </c>
      <c r="D625" s="8" t="e">
        <f ca="1">HYPERLINK("https://drive.google.com/file/d/15riEs5-4aiTRnIlVQ_NhWoG5WgFJWiep/", _xludf.IMAGE("https://lh3.google.com/u/0/d/15riEs5-4aiTRnIlVQ_NhWoG5WgFJWiep"))</f>
        <v>#NAME?</v>
      </c>
      <c r="F625" s="2"/>
    </row>
    <row r="626" spans="1:6" ht="12.5" x14ac:dyDescent="0.25">
      <c r="A626" s="2" t="s">
        <v>646</v>
      </c>
      <c r="B626" s="2" t="s">
        <v>32</v>
      </c>
      <c r="C626" s="2" t="s">
        <v>9</v>
      </c>
      <c r="D626" s="8" t="e">
        <f ca="1">HYPERLINK("https://drive.google.com/file/d/1s4DMbEHSanhIrRtI29JsnYyrJxKtj1hk/", _xludf.IMAGE("https://lh3.google.com/u/0/d/1s4DMbEHSanhIrRtI29JsnYyrJxKtj1hk"))</f>
        <v>#NAME?</v>
      </c>
    </row>
    <row r="627" spans="1:6" ht="12.5" x14ac:dyDescent="0.25">
      <c r="A627" s="2" t="s">
        <v>647</v>
      </c>
      <c r="B627" s="2" t="s">
        <v>8</v>
      </c>
      <c r="C627" s="2" t="s">
        <v>9</v>
      </c>
      <c r="D627" s="8" t="e">
        <f ca="1">HYPERLINK("https://drive.google.com/file/d/1C4EvNb1LyEox-ToNp38Cy04rYzODXPTU/", _xludf.IMAGE("https://lh3.google.com/u/0/d/1C4EvNb1LyEox-ToNp38Cy04rYzODXPTU"))</f>
        <v>#NAME?</v>
      </c>
    </row>
    <row r="628" spans="1:6" ht="12.5" x14ac:dyDescent="0.25">
      <c r="A628" s="2" t="s">
        <v>648</v>
      </c>
      <c r="B628" s="2" t="s">
        <v>8</v>
      </c>
      <c r="C628" s="2" t="s">
        <v>9</v>
      </c>
      <c r="D628" s="8" t="e">
        <f ca="1">HYPERLINK("https://drive.google.com/file/d/1KUQVq__viFh0kCED9dkJ4cEkEC_CPCTp/", _xludf.IMAGE("https://lh3.google.com/u/0/d/1KUQVq__viFh0kCED9dkJ4cEkEC_CPCTp"))</f>
        <v>#NAME?</v>
      </c>
      <c r="F628" s="2"/>
    </row>
    <row r="629" spans="1:6" ht="12.5" x14ac:dyDescent="0.25">
      <c r="A629" s="2" t="s">
        <v>649</v>
      </c>
      <c r="B629" s="2" t="s">
        <v>30</v>
      </c>
      <c r="C629" s="2" t="s">
        <v>9</v>
      </c>
      <c r="D629" s="8" t="e">
        <f ca="1">HYPERLINK("https://drive.google.com/file/d/1NIuZPNyFjAvZX5GwpoLpnPNcbCc9fqTA/", _xludf.IMAGE("https://lh3.google.com/u/0/d/1NIuZPNyFjAvZX5GwpoLpnPNcbCc9fqTA"))</f>
        <v>#NAME?</v>
      </c>
      <c r="F629" s="2"/>
    </row>
    <row r="630" spans="1:6" ht="12.5" x14ac:dyDescent="0.25">
      <c r="A630" s="2" t="s">
        <v>650</v>
      </c>
      <c r="B630" s="2" t="s">
        <v>8</v>
      </c>
      <c r="C630" s="2" t="s">
        <v>9</v>
      </c>
      <c r="D630" s="8" t="e">
        <f ca="1">HYPERLINK("https://drive.google.com/file/d/1x5N4TycHRXJFu-6TdEpyLwf77GBPLTiQ/", _xludf.IMAGE("https://lh3.google.com/u/0/d/1x5N4TycHRXJFu-6TdEpyLwf77GBPLTiQ"))</f>
        <v>#NAME?</v>
      </c>
    </row>
    <row r="631" spans="1:6" ht="12.5" x14ac:dyDescent="0.25">
      <c r="A631" s="2" t="s">
        <v>651</v>
      </c>
      <c r="B631" s="2" t="s">
        <v>8</v>
      </c>
      <c r="C631" s="2" t="s">
        <v>9</v>
      </c>
      <c r="D631" s="8" t="e">
        <f ca="1">HYPERLINK("https://drive.google.com/file/d/1TPIAxLYTFfeB3k7UkZ_FvnGec3esu1lj/", _xludf.IMAGE("https://lh3.google.com/u/0/d/1TPIAxLYTFfeB3k7UkZ_FvnGec3esu1lj"))</f>
        <v>#NAME?</v>
      </c>
    </row>
    <row r="632" spans="1:6" ht="12.5" x14ac:dyDescent="0.25">
      <c r="A632" s="2" t="s">
        <v>652</v>
      </c>
      <c r="B632" s="2" t="s">
        <v>32</v>
      </c>
      <c r="C632" s="2" t="s">
        <v>9</v>
      </c>
      <c r="D632" s="8" t="e">
        <f ca="1">HYPERLINK("https://drive.google.com/file/d/1ELkYILDgX9SWcsn1mo2-pXigj_J8DLdB/", _xludf.IMAGE("https://lh3.google.com/u/0/d/1ELkYILDgX9SWcsn1mo2-pXigj_J8DLdB"))</f>
        <v>#NAME?</v>
      </c>
    </row>
    <row r="633" spans="1:6" ht="12.5" x14ac:dyDescent="0.25">
      <c r="A633" s="2" t="s">
        <v>653</v>
      </c>
      <c r="B633" s="2" t="s">
        <v>8</v>
      </c>
      <c r="C633" s="2" t="s">
        <v>9</v>
      </c>
      <c r="D633" s="8" t="e">
        <f ca="1">HYPERLINK("https://drive.google.com/file/d/1bAknPvy1KMcVRRI-gxc1c_KiOu0MOG1S/", _xludf.IMAGE("https://lh3.google.com/u/0/d/1bAknPvy1KMcVRRI-gxc1c_KiOu0MOG1S"))</f>
        <v>#NAME?</v>
      </c>
    </row>
    <row r="634" spans="1:6" ht="12.5" x14ac:dyDescent="0.25">
      <c r="A634" s="2" t="s">
        <v>654</v>
      </c>
      <c r="B634" s="2" t="s">
        <v>8</v>
      </c>
      <c r="C634" s="2" t="s">
        <v>9</v>
      </c>
      <c r="D634" s="8" t="e">
        <f ca="1">HYPERLINK("https://drive.google.com/file/d/1gEiMqjv2Dbhnve5zDYqusqxl-7_guCe8/", _xludf.IMAGE("https://lh3.google.com/u/0/d/1gEiMqjv2Dbhnve5zDYqusqxl-7_guCe8"))</f>
        <v>#NAME?</v>
      </c>
    </row>
    <row r="635" spans="1:6" ht="12.5" x14ac:dyDescent="0.25">
      <c r="A635" s="2" t="s">
        <v>655</v>
      </c>
      <c r="B635" s="2" t="s">
        <v>8</v>
      </c>
      <c r="C635" s="2" t="s">
        <v>9</v>
      </c>
      <c r="D635" s="8" t="e">
        <f ca="1">HYPERLINK("https://drive.google.com/file/d/1k-LZ3x-aMA9wXvErDp59rYbZm4TuPugs/", _xludf.IMAGE("https://lh3.google.com/u/0/d/1k-LZ3x-aMA9wXvErDp59rYbZm4TuPugs"))</f>
        <v>#NAME?</v>
      </c>
    </row>
    <row r="636" spans="1:6" ht="12.5" x14ac:dyDescent="0.25">
      <c r="A636" s="2" t="s">
        <v>656</v>
      </c>
      <c r="B636" s="2" t="s">
        <v>8</v>
      </c>
      <c r="C636" s="2" t="s">
        <v>9</v>
      </c>
      <c r="D636" s="8" t="e">
        <f ca="1">HYPERLINK("https://drive.google.com/file/d/1hzhxP-1qhS5TkIzfNATscALSbN2jZ47G/", _xludf.IMAGE("https://lh3.google.com/u/0/d/1hzhxP-1qhS5TkIzfNATscALSbN2jZ47G"))</f>
        <v>#NAME?</v>
      </c>
    </row>
    <row r="637" spans="1:6" ht="12.5" x14ac:dyDescent="0.25">
      <c r="A637" s="2" t="s">
        <v>657</v>
      </c>
      <c r="B637" s="2" t="s">
        <v>8</v>
      </c>
      <c r="C637" s="2" t="s">
        <v>9</v>
      </c>
      <c r="D637" s="8" t="e">
        <f ca="1">HYPERLINK("https://drive.google.com/file/d/1V1tsWPm1Hjag_jpIfs4ldzZ2GJM2k0DN/", _xludf.IMAGE("https://lh3.google.com/u/0/d/1V1tsWPm1Hjag_jpIfs4ldzZ2GJM2k0DN"))</f>
        <v>#NAME?</v>
      </c>
    </row>
    <row r="638" spans="1:6" ht="12.5" x14ac:dyDescent="0.25">
      <c r="A638" s="2" t="s">
        <v>658</v>
      </c>
      <c r="B638" s="2" t="s">
        <v>8</v>
      </c>
      <c r="C638" s="2" t="s">
        <v>9</v>
      </c>
      <c r="D638" s="8" t="e">
        <f ca="1">HYPERLINK("https://drive.google.com/file/d/1hIHly2Nt6Vc-0n6eaGVD23H4Qc-d9iun/", _xludf.IMAGE("https://lh3.google.com/u/0/d/1hIHly2Nt6Vc-0n6eaGVD23H4Qc-d9iun"))</f>
        <v>#NAME?</v>
      </c>
    </row>
    <row r="639" spans="1:6" ht="12.5" x14ac:dyDescent="0.25">
      <c r="A639" s="2" t="s">
        <v>659</v>
      </c>
      <c r="B639" s="2" t="s">
        <v>8</v>
      </c>
      <c r="C639" s="2" t="s">
        <v>9</v>
      </c>
      <c r="D639" s="8" t="e">
        <f ca="1">HYPERLINK("https://drive.google.com/file/d/1aYG0YdfCGLXOE1zsh-7K9HbtxkYt9Zve/", _xludf.IMAGE("https://lh3.google.com/u/0/d/1aYG0YdfCGLXOE1zsh-7K9HbtxkYt9Zve"))</f>
        <v>#NAME?</v>
      </c>
    </row>
    <row r="640" spans="1:6" ht="12.5" x14ac:dyDescent="0.25">
      <c r="A640" s="2" t="s">
        <v>660</v>
      </c>
      <c r="B640" s="2" t="s">
        <v>8</v>
      </c>
      <c r="C640" s="2" t="s">
        <v>9</v>
      </c>
      <c r="D640" s="8" t="e">
        <f ca="1">HYPERLINK("https://drive.google.com/file/d/1BQNMrwQfstjAK8bCP8de-YCt7wBjdpyN/", _xludf.IMAGE("https://lh3.google.com/u/0/d/1BQNMrwQfstjAK8bCP8de-YCt7wBjdpyN"))</f>
        <v>#NAME?</v>
      </c>
    </row>
    <row r="641" spans="1:4" ht="12.5" x14ac:dyDescent="0.25">
      <c r="A641" s="2" t="s">
        <v>661</v>
      </c>
      <c r="B641" s="2" t="s">
        <v>8</v>
      </c>
      <c r="C641" s="2" t="s">
        <v>9</v>
      </c>
      <c r="D641" s="8" t="e">
        <f ca="1">HYPERLINK("https://drive.google.com/file/d/1vYN0KFXmvjorSAT7KhIYCPYmMadsrhAD/", _xludf.IMAGE("https://lh3.google.com/u/0/d/1vYN0KFXmvjorSAT7KhIYCPYmMadsrhAD"))</f>
        <v>#NAME?</v>
      </c>
    </row>
    <row r="642" spans="1:4" ht="12.5" x14ac:dyDescent="0.25">
      <c r="A642" s="2" t="s">
        <v>662</v>
      </c>
      <c r="B642" s="2" t="s">
        <v>25</v>
      </c>
      <c r="C642" s="2" t="s">
        <v>9</v>
      </c>
      <c r="D642" s="8" t="e">
        <f ca="1">HYPERLINK("https://drive.google.com/file/d/1ofvXRWkG386ua-NvmWuYJGiEBeM03wE-/", _xludf.IMAGE("https://lh3.google.com/u/0/d/1ofvXRWkG386ua-NvmWuYJGiEBeM03wE-"))</f>
        <v>#NAME?</v>
      </c>
    </row>
    <row r="643" spans="1:4" ht="12.5" x14ac:dyDescent="0.25">
      <c r="A643" s="2" t="s">
        <v>663</v>
      </c>
      <c r="B643" s="2" t="s">
        <v>15</v>
      </c>
      <c r="C643" s="2" t="s">
        <v>9</v>
      </c>
      <c r="D643" s="8" t="e">
        <f ca="1">HYPERLINK("https://drive.google.com/file/d/1rxMS7weteq0dxyDEh1yA4T5Yf6BbYNBR/", _xludf.IMAGE("https://lh3.google.com/u/0/d/1rxMS7weteq0dxyDEh1yA4T5Yf6BbYNBR"))</f>
        <v>#NAME?</v>
      </c>
    </row>
    <row r="644" spans="1:4" ht="12.5" x14ac:dyDescent="0.25">
      <c r="A644" s="2" t="s">
        <v>664</v>
      </c>
      <c r="B644" s="2" t="s">
        <v>28</v>
      </c>
      <c r="C644" s="2" t="s">
        <v>9</v>
      </c>
      <c r="D644" s="8" t="e">
        <f ca="1">HYPERLINK("https://drive.google.com/file/d/1MrAzUjzVe-S_ZBGSvJhUMLTcMBFUODH8/", _xludf.IMAGE("https://lh3.google.com/u/0/d/1MrAzUjzVe-S_ZBGSvJhUMLTcMBFUODH8"))</f>
        <v>#NAME?</v>
      </c>
    </row>
    <row r="645" spans="1:4" ht="12.5" x14ac:dyDescent="0.25">
      <c r="A645" s="2" t="s">
        <v>665</v>
      </c>
      <c r="B645" s="2" t="s">
        <v>35</v>
      </c>
      <c r="C645" s="2" t="s">
        <v>9</v>
      </c>
      <c r="D645" s="8" t="e">
        <f ca="1">HYPERLINK("https://drive.google.com/file/d/1BsZBzHYwtiI0JckfO5G88LJK9_WeakAe/", _xludf.IMAGE("https://lh3.google.com/u/0/d/1BsZBzHYwtiI0JckfO5G88LJK9_WeakAe"))</f>
        <v>#NAME?</v>
      </c>
    </row>
    <row r="646" spans="1:4" ht="12.5" x14ac:dyDescent="0.25">
      <c r="A646" s="2" t="s">
        <v>666</v>
      </c>
      <c r="B646" s="2" t="s">
        <v>8</v>
      </c>
      <c r="C646" s="2" t="s">
        <v>19</v>
      </c>
      <c r="D646" s="8" t="e">
        <f ca="1">HYPERLINK("https://drive.google.com/file/d/1s1VZlVZLiJ8C91TQU8EeWbb4hvXLmNhF/", _xludf.IMAGE("https://lh3.google.com/u/0/d/1s1VZlVZLiJ8C91TQU8EeWbb4hvXLmNhF"))</f>
        <v>#NAME?</v>
      </c>
    </row>
    <row r="647" spans="1:4" ht="12.5" x14ac:dyDescent="0.25">
      <c r="A647" s="2" t="s">
        <v>667</v>
      </c>
      <c r="B647" s="2" t="s">
        <v>8</v>
      </c>
      <c r="C647" s="2" t="s">
        <v>9</v>
      </c>
      <c r="D647" s="8" t="e">
        <f ca="1">HYPERLINK("https://drive.google.com/file/d/1-nUNQHXCa-t6RxwEgKuT9ROA8YboPmS6/", _xludf.IMAGE("https://lh3.google.com/u/0/d/1-nUNQHXCa-t6RxwEgKuT9ROA8YboPmS6"))</f>
        <v>#NAME?</v>
      </c>
    </row>
    <row r="648" spans="1:4" ht="12.5" x14ac:dyDescent="0.25">
      <c r="A648" s="2" t="s">
        <v>668</v>
      </c>
      <c r="B648" s="2" t="s">
        <v>35</v>
      </c>
      <c r="C648" s="2" t="s">
        <v>9</v>
      </c>
      <c r="D648" s="8" t="e">
        <f ca="1">HYPERLINK("https://drive.google.com/file/d/1ISTYgfLBVoP9qRoNAiETapo6C88iZ7PT/", _xludf.IMAGE("https://lh3.google.com/u/0/d/1ISTYgfLBVoP9qRoNAiETapo6C88iZ7PT"))</f>
        <v>#NAME?</v>
      </c>
    </row>
    <row r="649" spans="1:4" ht="12.5" x14ac:dyDescent="0.25">
      <c r="A649" s="2" t="s">
        <v>669</v>
      </c>
      <c r="B649" s="2" t="s">
        <v>8</v>
      </c>
      <c r="C649" s="2" t="s">
        <v>9</v>
      </c>
      <c r="D649" s="8" t="e">
        <f ca="1">HYPERLINK("https://drive.google.com/file/d/1MghsC_TFpeWzKbp5xp8UR5cCU5Cx6Gt4/", _xludf.IMAGE("https://lh3.google.com/u/0/d/1MghsC_TFpeWzKbp5xp8UR5cCU5Cx6Gt4"))</f>
        <v>#NAME?</v>
      </c>
    </row>
    <row r="650" spans="1:4" ht="12.5" x14ac:dyDescent="0.25">
      <c r="A650" s="2" t="s">
        <v>670</v>
      </c>
      <c r="B650" s="2" t="s">
        <v>12</v>
      </c>
      <c r="C650" s="2" t="s">
        <v>9</v>
      </c>
      <c r="D650" s="8" t="e">
        <f ca="1">HYPERLINK("https://drive.google.com/file/d/11rVnw3UVpdqMDblvCnryHmoI18ZA6Pf4/", _xludf.IMAGE("https://lh3.google.com/u/0/d/11rVnw3UVpdqMDblvCnryHmoI18ZA6Pf4"))</f>
        <v>#NAME?</v>
      </c>
    </row>
    <row r="651" spans="1:4" ht="12.5" x14ac:dyDescent="0.25">
      <c r="A651" s="2" t="s">
        <v>671</v>
      </c>
      <c r="B651" s="2" t="s">
        <v>28</v>
      </c>
      <c r="C651" s="2" t="s">
        <v>9</v>
      </c>
      <c r="D651" s="8" t="e">
        <f ca="1">HYPERLINK("https://drive.google.com/file/d/1Lq3Zs3Dkvrl9xADvhoCw8rsZ1AUFeJfK/", _xludf.IMAGE("https://lh3.google.com/u/0/d/1Lq3Zs3Dkvrl9xADvhoCw8rsZ1AUFeJfK"))</f>
        <v>#NAME?</v>
      </c>
    </row>
    <row r="652" spans="1:4" ht="12.5" x14ac:dyDescent="0.25">
      <c r="A652" s="2" t="s">
        <v>672</v>
      </c>
      <c r="B652" s="2" t="s">
        <v>17</v>
      </c>
      <c r="C652" s="2" t="s">
        <v>9</v>
      </c>
      <c r="D652" s="8" t="e">
        <f ca="1">HYPERLINK("https://drive.google.com/file/d/1e9bxYxRBERtzHnvabMl0e00oKXJQ7Wqq/", _xludf.IMAGE("https://lh3.google.com/u/0/d/1e9bxYxRBERtzHnvabMl0e00oKXJQ7Wqq"))</f>
        <v>#NAME?</v>
      </c>
    </row>
    <row r="653" spans="1:4" ht="12.5" x14ac:dyDescent="0.25">
      <c r="A653" s="2" t="s">
        <v>673</v>
      </c>
      <c r="B653" s="2" t="s">
        <v>17</v>
      </c>
      <c r="C653" s="2" t="s">
        <v>9</v>
      </c>
      <c r="D653" s="8" t="e">
        <f ca="1">HYPERLINK("https://drive.google.com/file/d/12ZjSDmLfj6QGqp5ROQrfoi_jO6-bWG-a/", _xludf.IMAGE("https://lh3.google.com/u/0/d/12ZjSDmLfj6QGqp5ROQrfoi_jO6-bWG-a"))</f>
        <v>#NAME?</v>
      </c>
    </row>
    <row r="654" spans="1:4" ht="12.5" x14ac:dyDescent="0.25">
      <c r="A654" s="2" t="s">
        <v>674</v>
      </c>
      <c r="B654" s="2" t="s">
        <v>8</v>
      </c>
      <c r="C654" s="2" t="s">
        <v>9</v>
      </c>
      <c r="D654" s="8" t="e">
        <f ca="1">HYPERLINK("https://drive.google.com/file/d/16v2bR0wtVQfUMvLUtT16HfhbGVKHHsMQ/", _xludf.IMAGE("https://lh3.google.com/u/0/d/16v2bR0wtVQfUMvLUtT16HfhbGVKHHsMQ"))</f>
        <v>#NAME?</v>
      </c>
    </row>
    <row r="655" spans="1:4" ht="12.5" x14ac:dyDescent="0.25">
      <c r="A655" s="2" t="s">
        <v>675</v>
      </c>
      <c r="B655" s="2" t="s">
        <v>8</v>
      </c>
      <c r="C655" s="2" t="s">
        <v>9</v>
      </c>
      <c r="D655" s="8" t="e">
        <f ca="1">HYPERLINK("https://drive.google.com/file/d/1zhCTJPElcB0VFfN25sxH9vHU_Pq43X3y/", _xludf.IMAGE("https://lh3.google.com/u/0/d/1zhCTJPElcB0VFfN25sxH9vHU_Pq43X3y"))</f>
        <v>#NAME?</v>
      </c>
    </row>
    <row r="656" spans="1:4" ht="12.5" x14ac:dyDescent="0.25">
      <c r="A656" s="2" t="s">
        <v>676</v>
      </c>
      <c r="B656" s="2" t="s">
        <v>12</v>
      </c>
      <c r="C656" s="2" t="s">
        <v>9</v>
      </c>
      <c r="D656" s="8" t="e">
        <f ca="1">HYPERLINK("https://drive.google.com/file/d/16Mb-mrC4quHY9DUndvXWkUurwYlT58dh/", _xludf.IMAGE("https://lh3.google.com/u/0/d/16Mb-mrC4quHY9DUndvXWkUurwYlT58dh"))</f>
        <v>#NAME?</v>
      </c>
    </row>
    <row r="657" spans="1:4" ht="12.5" x14ac:dyDescent="0.25">
      <c r="A657" s="2" t="s">
        <v>677</v>
      </c>
      <c r="B657" s="2" t="s">
        <v>12</v>
      </c>
      <c r="C657" s="2" t="s">
        <v>9</v>
      </c>
      <c r="D657" s="8" t="e">
        <f ca="1">HYPERLINK("https://drive.google.com/file/d/1pW5bK8ka3S1wWLQ2nRkYVdLuAImj1g0U/", _xludf.IMAGE("https://lh3.google.com/u/0/d/1pW5bK8ka3S1wWLQ2nRkYVdLuAImj1g0U"))</f>
        <v>#NAME?</v>
      </c>
    </row>
    <row r="658" spans="1:4" ht="12.5" x14ac:dyDescent="0.25">
      <c r="A658" s="2" t="s">
        <v>678</v>
      </c>
      <c r="B658" s="2" t="s">
        <v>12</v>
      </c>
      <c r="C658" s="2" t="s">
        <v>9</v>
      </c>
      <c r="D658" s="8" t="e">
        <f ca="1">HYPERLINK("https://drive.google.com/file/d/1pSjDreBD9Xb-CotkXG08wpG735BHWWyj/", _xludf.IMAGE("https://lh3.google.com/u/0/d/1pSjDreBD9Xb-CotkXG08wpG735BHWWyj"))</f>
        <v>#NAME?</v>
      </c>
    </row>
    <row r="659" spans="1:4" ht="12.5" x14ac:dyDescent="0.25">
      <c r="A659" s="2" t="s">
        <v>679</v>
      </c>
      <c r="B659" s="10" t="s">
        <v>17</v>
      </c>
      <c r="C659" s="2" t="s">
        <v>9</v>
      </c>
      <c r="D659" s="8" t="e">
        <f ca="1">HYPERLINK("https://drive.google.com/file/d/14aTWHjoHq8kOH8yNRTcB-M7JjyYArPE0/", _xludf.IMAGE("https://lh3.google.com/u/0/d/14aTWHjoHq8kOH8yNRTcB-M7JjyYArPE0"))</f>
        <v>#NAME?</v>
      </c>
    </row>
    <row r="660" spans="1:4" ht="12.5" x14ac:dyDescent="0.25">
      <c r="A660" s="2" t="s">
        <v>680</v>
      </c>
      <c r="B660" s="2" t="s">
        <v>8</v>
      </c>
      <c r="C660" s="2" t="s">
        <v>9</v>
      </c>
      <c r="D660" s="8" t="e">
        <f ca="1">HYPERLINK("https://drive.google.com/file/d/1Tu7oIzlhDXc8wdA5CXb4kRHFmAQ7uif0/", _xludf.IMAGE("https://lh3.google.com/u/0/d/1Tu7oIzlhDXc8wdA5CXb4kRHFmAQ7uif0"))</f>
        <v>#NAME?</v>
      </c>
    </row>
    <row r="661" spans="1:4" ht="12.5" x14ac:dyDescent="0.25">
      <c r="A661" s="2" t="s">
        <v>681</v>
      </c>
      <c r="B661" s="2" t="s">
        <v>8</v>
      </c>
      <c r="C661" s="2" t="s">
        <v>9</v>
      </c>
      <c r="D661" s="8" t="e">
        <f ca="1">HYPERLINK("https://drive.google.com/file/d/1j5FPDR8XhhyPbtX3WzNkwn3si2WY9F83/", _xludf.IMAGE("https://lh3.google.com/u/0/d/1j5FPDR8XhhyPbtX3WzNkwn3si2WY9F83"))</f>
        <v>#NAME?</v>
      </c>
    </row>
    <row r="662" spans="1:4" ht="12.5" x14ac:dyDescent="0.25">
      <c r="A662" s="2" t="s">
        <v>682</v>
      </c>
      <c r="B662" s="2" t="s">
        <v>8</v>
      </c>
      <c r="C662" s="2" t="s">
        <v>9</v>
      </c>
      <c r="D662" s="8" t="e">
        <f ca="1">HYPERLINK("https://drive.google.com/file/d/19IgVcw7CpD5RgIrJJJPWbldfDrbPFeYu/", _xludf.IMAGE("https://lh3.google.com/u/0/d/19IgVcw7CpD5RgIrJJJPWbldfDrbPFeYu"))</f>
        <v>#NAME?</v>
      </c>
    </row>
    <row r="663" spans="1:4" ht="12.5" x14ac:dyDescent="0.25">
      <c r="A663" s="2" t="s">
        <v>683</v>
      </c>
      <c r="B663" s="2" t="s">
        <v>8</v>
      </c>
      <c r="C663" s="2" t="s">
        <v>9</v>
      </c>
      <c r="D663" s="8" t="e">
        <f ca="1">HYPERLINK("https://drive.google.com/file/d/1aEueH3YL2R88PHVe33OQnxrJOjxcaFFS/", _xludf.IMAGE("https://lh3.google.com/u/0/d/1aEueH3YL2R88PHVe33OQnxrJOjxcaFFS"))</f>
        <v>#NAME?</v>
      </c>
    </row>
    <row r="664" spans="1:4" ht="12.5" x14ac:dyDescent="0.25">
      <c r="A664" s="2" t="s">
        <v>684</v>
      </c>
      <c r="B664" s="2" t="s">
        <v>28</v>
      </c>
      <c r="C664" s="2" t="s">
        <v>9</v>
      </c>
      <c r="D664" s="8" t="e">
        <f ca="1">HYPERLINK("https://drive.google.com/file/d/1fl9Z8xCna_ZkuqGzroIwl0p9s2DqDfNQ/", _xludf.IMAGE("https://lh3.google.com/u/0/d/1fl9Z8xCna_ZkuqGzroIwl0p9s2DqDfNQ"))</f>
        <v>#NAME?</v>
      </c>
    </row>
    <row r="665" spans="1:4" ht="12.5" x14ac:dyDescent="0.25">
      <c r="A665" s="2" t="s">
        <v>685</v>
      </c>
      <c r="B665" s="2" t="s">
        <v>30</v>
      </c>
      <c r="C665" s="2" t="s">
        <v>19</v>
      </c>
      <c r="D665" s="8" t="e">
        <f ca="1">HYPERLINK("https://drive.google.com/file/d/16XR0IivhMU_Pmksc_0lLiYs4Tc1WF07L/", _xludf.IMAGE("https://lh3.google.com/u/0/d/16XR0IivhMU_Pmksc_0lLiYs4Tc1WF07L"))</f>
        <v>#NAME?</v>
      </c>
    </row>
    <row r="666" spans="1:4" ht="12.5" x14ac:dyDescent="0.25">
      <c r="A666" s="2" t="s">
        <v>686</v>
      </c>
      <c r="B666" s="2" t="s">
        <v>28</v>
      </c>
      <c r="C666" s="2" t="s">
        <v>9</v>
      </c>
    </row>
    <row r="667" spans="1:4" ht="12.5" x14ac:dyDescent="0.25">
      <c r="A667" s="2" t="s">
        <v>687</v>
      </c>
      <c r="B667" s="2" t="s">
        <v>28</v>
      </c>
      <c r="C667" s="2" t="s">
        <v>9</v>
      </c>
    </row>
    <row r="668" spans="1:4" ht="12.5" x14ac:dyDescent="0.25">
      <c r="A668" s="2" t="s">
        <v>688</v>
      </c>
      <c r="B668" s="2" t="s">
        <v>15</v>
      </c>
      <c r="C668" s="2" t="s">
        <v>9</v>
      </c>
      <c r="D668" s="8" t="e">
        <f ca="1">HYPERLINK("https://drive.google.com/file/d/1an7Hg_wppY4iKmyeilMhuAmxu3Kh2FMq/", _xludf.IMAGE("https://lh3.google.com/u/0/d/1an7Hg_wppY4iKmyeilMhuAmxu3Kh2FMq"))</f>
        <v>#NAME?</v>
      </c>
    </row>
    <row r="669" spans="1:4" ht="12.5" x14ac:dyDescent="0.25">
      <c r="A669" s="2" t="s">
        <v>689</v>
      </c>
      <c r="B669" s="2" t="s">
        <v>12</v>
      </c>
      <c r="C669" s="2" t="s">
        <v>9</v>
      </c>
      <c r="D669" s="8" t="e">
        <f ca="1">HYPERLINK("https://drive.google.com/file/d/1hMGSY_nu99fISw6lZ6yfNfLs0u6TBWvC/", _xludf.IMAGE("https://lh3.google.com/u/0/d/1hMGSY_nu99fISw6lZ6yfNfLs0u6TBWvC"))</f>
        <v>#NAME?</v>
      </c>
    </row>
    <row r="670" spans="1:4" ht="12.5" x14ac:dyDescent="0.25">
      <c r="A670" s="2" t="s">
        <v>690</v>
      </c>
      <c r="B670" s="2" t="s">
        <v>28</v>
      </c>
      <c r="C670" s="2" t="s">
        <v>9</v>
      </c>
      <c r="D670" s="8" t="e">
        <f ca="1">HYPERLINK("https://drive.google.com/file/d/1uGBgbKfihJK-ulP39Er-9GzWIYXacPNb/", _xludf.IMAGE("https://lh3.google.com/u/0/d/1uGBgbKfihJK-ulP39Er-9GzWIYXacPNb"))</f>
        <v>#NAME?</v>
      </c>
    </row>
    <row r="671" spans="1:4" ht="12.5" x14ac:dyDescent="0.25">
      <c r="A671" s="2" t="s">
        <v>691</v>
      </c>
      <c r="B671" s="2" t="s">
        <v>8</v>
      </c>
      <c r="C671" s="2" t="s">
        <v>9</v>
      </c>
      <c r="D671" s="8" t="e">
        <f ca="1">HYPERLINK("https://drive.google.com/file/d/1fTtzEdQ2vZ79xvyQgDDjtBr1rlb3iUXS/", _xludf.IMAGE("https://lh3.google.com/u/0/d/1fTtzEdQ2vZ79xvyQgDDjtBr1rlb3iUXS"))</f>
        <v>#NAME?</v>
      </c>
    </row>
    <row r="672" spans="1:4" ht="12.5" x14ac:dyDescent="0.25">
      <c r="A672" s="2" t="s">
        <v>692</v>
      </c>
      <c r="B672" s="2" t="s">
        <v>8</v>
      </c>
      <c r="C672" s="2" t="s">
        <v>9</v>
      </c>
      <c r="D672" s="8" t="e">
        <f ca="1">HYPERLINK("https://drive.google.com/file/d/1j3pV1K7FZ_2QPE0b-eWWwZTXos6uPoTL/", _xludf.IMAGE("https://lh3.google.com/u/0/d/1j3pV1K7FZ_2QPE0b-eWWwZTXos6uPoTL"))</f>
        <v>#NAME?</v>
      </c>
    </row>
    <row r="673" spans="1:6" ht="12.5" x14ac:dyDescent="0.25">
      <c r="A673" s="2" t="s">
        <v>693</v>
      </c>
      <c r="B673" s="2" t="s">
        <v>28</v>
      </c>
      <c r="C673" s="2" t="s">
        <v>9</v>
      </c>
      <c r="D673" s="8" t="e">
        <f ca="1">HYPERLINK("https://drive.google.com/file/d/1SKHPcNbTX6vP61ddoMOxXBu3jvkrjlNT/", _xludf.IMAGE("https://lh3.google.com/u/0/d/1SKHPcNbTX6vP61ddoMOxXBu3jvkrjlNT"))</f>
        <v>#NAME?</v>
      </c>
    </row>
    <row r="674" spans="1:6" ht="12.5" x14ac:dyDescent="0.25">
      <c r="A674" s="2" t="s">
        <v>694</v>
      </c>
      <c r="B674" s="2" t="s">
        <v>25</v>
      </c>
      <c r="C674" s="2" t="s">
        <v>9</v>
      </c>
      <c r="D674" s="8" t="e">
        <f ca="1">HYPERLINK("https://drive.google.com/file/d/1FnQ8_xkF-3eJWXiGQPwWmT6b1U9-b-oC/", _xludf.IMAGE("https://lh3.google.com/u/0/d/1FnQ8_xkF-3eJWXiGQPwWmT6b1U9-b-oC"))</f>
        <v>#NAME?</v>
      </c>
    </row>
    <row r="675" spans="1:6" ht="12.5" x14ac:dyDescent="0.25">
      <c r="A675" s="2" t="s">
        <v>695</v>
      </c>
      <c r="B675" s="2" t="s">
        <v>17</v>
      </c>
      <c r="C675" s="2" t="s">
        <v>9</v>
      </c>
      <c r="D675" s="8" t="e">
        <f ca="1">HYPERLINK("https://drive.google.com/file/d/1yPrtxR4ljce2j4xDQi9b-3kNDNN7m8UK/", _xludf.IMAGE("https://lh3.google.com/u/0/d/1yPrtxR4ljce2j4xDQi9b-3kNDNN7m8UK"))</f>
        <v>#NAME?</v>
      </c>
    </row>
    <row r="676" spans="1:6" ht="12.5" x14ac:dyDescent="0.25">
      <c r="A676" s="2" t="s">
        <v>696</v>
      </c>
      <c r="B676" s="2" t="s">
        <v>30</v>
      </c>
      <c r="C676" s="2" t="s">
        <v>9</v>
      </c>
      <c r="D676" s="8" t="e">
        <f ca="1">HYPERLINK("https://drive.google.com/file/d/16xk44_Jh9IzKNnBt3v2fk_BVnQHeWIeq/", _xludf.IMAGE("https://lh3.google.com/u/0/d/16xk44_Jh9IzKNnBt3v2fk_BVnQHeWIeq"))</f>
        <v>#NAME?</v>
      </c>
    </row>
    <row r="677" spans="1:6" ht="12.5" x14ac:dyDescent="0.25">
      <c r="A677" s="2" t="s">
        <v>697</v>
      </c>
      <c r="B677" s="2" t="s">
        <v>8</v>
      </c>
      <c r="C677" s="2" t="s">
        <v>9</v>
      </c>
      <c r="D677" s="8" t="e">
        <f ca="1">HYPERLINK("https://drive.google.com/file/d/1g_qWyQttv6tbzozRq1l5asgBG-yRYGIm/", _xludf.IMAGE("https://lh3.google.com/u/0/d/1g_qWyQttv6tbzozRq1l5asgBG-yRYGIm"))</f>
        <v>#NAME?</v>
      </c>
    </row>
    <row r="678" spans="1:6" ht="12.5" x14ac:dyDescent="0.25">
      <c r="A678" s="2" t="s">
        <v>698</v>
      </c>
      <c r="B678" s="2" t="s">
        <v>8</v>
      </c>
      <c r="C678" s="2" t="s">
        <v>9</v>
      </c>
      <c r="D678" s="8" t="e">
        <f ca="1">HYPERLINK("https://drive.google.com/file/d/1u6edhmHwWjS6ww6mfTNW-XsxtTTpfpDe/", _xludf.IMAGE("https://lh3.google.com/u/0/d/1u6edhmHwWjS6ww6mfTNW-XsxtTTpfpDe"))</f>
        <v>#NAME?</v>
      </c>
      <c r="F678" s="2"/>
    </row>
    <row r="679" spans="1:6" ht="12.5" x14ac:dyDescent="0.25">
      <c r="A679" s="2" t="s">
        <v>699</v>
      </c>
      <c r="B679" s="2" t="s">
        <v>8</v>
      </c>
      <c r="C679" s="2" t="s">
        <v>9</v>
      </c>
      <c r="F679" s="2"/>
    </row>
    <row r="680" spans="1:6" ht="12.5" x14ac:dyDescent="0.25">
      <c r="A680" s="2" t="s">
        <v>700</v>
      </c>
      <c r="B680" s="2" t="s">
        <v>8</v>
      </c>
      <c r="C680" s="2" t="s">
        <v>9</v>
      </c>
      <c r="F680" s="2"/>
    </row>
    <row r="681" spans="1:6" ht="12.5" x14ac:dyDescent="0.25">
      <c r="A681" s="2" t="s">
        <v>701</v>
      </c>
      <c r="B681" s="2" t="s">
        <v>8</v>
      </c>
      <c r="C681" s="2" t="s">
        <v>9</v>
      </c>
      <c r="D681" s="8" t="e">
        <f ca="1">HYPERLINK("https://drive.google.com/file/d/1LZEcqnlv_pqjyOsLL3-dPSC3zOUiqGZh/", _xludf.IMAGE("https://lh3.google.com/u/0/d/1LZEcqnlv_pqjyOsLL3-dPSC3zOUiqGZh"))</f>
        <v>#NAME?</v>
      </c>
      <c r="F681" s="2"/>
    </row>
    <row r="682" spans="1:6" ht="12.5" x14ac:dyDescent="0.25">
      <c r="A682" s="2" t="s">
        <v>702</v>
      </c>
      <c r="B682" s="2" t="s">
        <v>8</v>
      </c>
      <c r="C682" s="2" t="s">
        <v>9</v>
      </c>
      <c r="D682" s="8" t="e">
        <f ca="1">HYPERLINK("https://drive.google.com/file/d/1JBbxLc3at62K39Aki4xuQcmzR__Cwy3v/", _xludf.IMAGE("https://lh3.google.com/u/0/d/1JBbxLc3at62K39Aki4xuQcmzR__Cwy3v"))</f>
        <v>#NAME?</v>
      </c>
      <c r="F682" s="2"/>
    </row>
    <row r="683" spans="1:6" ht="12.5" x14ac:dyDescent="0.25">
      <c r="A683" s="2" t="s">
        <v>703</v>
      </c>
      <c r="B683" s="2" t="s">
        <v>8</v>
      </c>
      <c r="C683" s="2" t="s">
        <v>9</v>
      </c>
      <c r="D683" s="8" t="e">
        <f ca="1">HYPERLINK("https://drive.google.com/file/d/12EWa4_1KR91vi9hhTs47ic-VfdaxAmPT/", _xludf.IMAGE("https://lh3.google.com/u/0/d/12EWa4_1KR91vi9hhTs47ic-VfdaxAmPT"))</f>
        <v>#NAME?</v>
      </c>
      <c r="F683" s="2"/>
    </row>
    <row r="684" spans="1:6" ht="12.5" x14ac:dyDescent="0.25">
      <c r="A684" s="2" t="s">
        <v>704</v>
      </c>
      <c r="B684" s="2" t="s">
        <v>30</v>
      </c>
      <c r="C684" s="2" t="s">
        <v>9</v>
      </c>
      <c r="D684" s="8" t="e">
        <f ca="1">HYPERLINK("https://drive.google.com/file/d/1gfpNTPL7ixvEajomPW93-KdVyu9hRE_b/", _xludf.IMAGE("https://lh3.google.com/u/0/d/1gfpNTPL7ixvEajomPW93-KdVyu9hRE_b"))</f>
        <v>#NAME?</v>
      </c>
      <c r="F684" s="2"/>
    </row>
    <row r="685" spans="1:6" ht="12.5" x14ac:dyDescent="0.25">
      <c r="A685" s="2" t="s">
        <v>705</v>
      </c>
      <c r="B685" s="2" t="s">
        <v>8</v>
      </c>
      <c r="C685" s="2" t="s">
        <v>9</v>
      </c>
      <c r="D685" s="8" t="e">
        <f ca="1">HYPERLINK("https://drive.google.com/file/d/1NASEGzOtUAqD_wheaQpW2vWbWeTZr_Y3/", _xludf.IMAGE("https://lh3.google.com/u/0/d/1NASEGzOtUAqD_wheaQpW2vWbWeTZr_Y3"))</f>
        <v>#NAME?</v>
      </c>
      <c r="F685" s="2"/>
    </row>
    <row r="686" spans="1:6" ht="12.5" x14ac:dyDescent="0.25">
      <c r="A686" s="2" t="s">
        <v>706</v>
      </c>
      <c r="B686" s="2" t="s">
        <v>8</v>
      </c>
      <c r="C686" s="2" t="s">
        <v>9</v>
      </c>
      <c r="D686" s="8" t="e">
        <f ca="1">HYPERLINK("https://drive.google.com/file/d/1XyFyhJBJrTmXdC22oWu1zbOoXoBS70aQ/", _xludf.IMAGE("https://lh3.google.com/u/0/d/1XyFyhJBJrTmXdC22oWu1zbOoXoBS70aQ"))</f>
        <v>#NAME?</v>
      </c>
      <c r="F686" s="2"/>
    </row>
    <row r="687" spans="1:6" ht="12.5" x14ac:dyDescent="0.25">
      <c r="A687" s="2" t="s">
        <v>707</v>
      </c>
      <c r="B687" s="2" t="s">
        <v>8</v>
      </c>
      <c r="C687" s="2" t="s">
        <v>9</v>
      </c>
      <c r="D687" s="8" t="e">
        <f ca="1">HYPERLINK("https://drive.google.com/file/d/1orHrAHI7DHe9iN5r2Tifql9RhC8gtUIg/", _xludf.IMAGE("https://lh3.google.com/u/0/d/1orHrAHI7DHe9iN5r2Tifql9RhC8gtUIg"))</f>
        <v>#NAME?</v>
      </c>
      <c r="F687" s="2"/>
    </row>
    <row r="688" spans="1:6" ht="12.5" x14ac:dyDescent="0.25">
      <c r="A688" s="2" t="s">
        <v>708</v>
      </c>
      <c r="B688" s="2" t="s">
        <v>8</v>
      </c>
      <c r="C688" s="2" t="s">
        <v>9</v>
      </c>
      <c r="D688" s="8" t="e">
        <f ca="1">HYPERLINK("https://drive.google.com/file/d/12wwRpITL_xTSnexY80i1lwescNuar-Ln/", _xludf.IMAGE("https://lh3.google.com/u/0/d/12wwRpITL_xTSnexY80i1lwescNuar-Ln"))</f>
        <v>#NAME?</v>
      </c>
      <c r="F688" s="2"/>
    </row>
    <row r="689" spans="1:6" ht="12.5" x14ac:dyDescent="0.25">
      <c r="A689" s="2" t="s">
        <v>709</v>
      </c>
      <c r="B689" s="2" t="s">
        <v>8</v>
      </c>
      <c r="C689" s="2" t="s">
        <v>9</v>
      </c>
      <c r="D689" s="8" t="e">
        <f ca="1">HYPERLINK("https://drive.google.com/file/d/1606spwPP1G07GbMS-YXrxaNJ7rVxAI2W/", _xludf.IMAGE("https://lh3.google.com/u/0/d/1606spwPP1G07GbMS-YXrxaNJ7rVxAI2W"))</f>
        <v>#NAME?</v>
      </c>
      <c r="F689" s="2"/>
    </row>
    <row r="690" spans="1:6" ht="12.5" x14ac:dyDescent="0.25">
      <c r="A690" s="2" t="s">
        <v>710</v>
      </c>
      <c r="B690" s="2" t="s">
        <v>17</v>
      </c>
      <c r="C690" s="2" t="s">
        <v>9</v>
      </c>
      <c r="D690" s="8" t="e">
        <f ca="1">HYPERLINK("https://drive.google.com/file/d/1LkJgdrhwEU9_wbYVoF7IQdx-0DI7mpCE/", _xludf.IMAGE("https://lh3.google.com/u/0/d/1LkJgdrhwEU9_wbYVoF7IQdx-0DI7mpCE"))</f>
        <v>#NAME?</v>
      </c>
      <c r="F690" s="2"/>
    </row>
    <row r="691" spans="1:6" ht="12.5" x14ac:dyDescent="0.25">
      <c r="A691" s="2" t="s">
        <v>711</v>
      </c>
      <c r="B691" s="2" t="s">
        <v>17</v>
      </c>
      <c r="C691" s="2" t="s">
        <v>9</v>
      </c>
      <c r="D691" s="8" t="e">
        <f ca="1">HYPERLINK("https://drive.google.com/file/d/11pHPwRS6U0HLxS2RRZZKKFN4Q1zOdzTV/", _xludf.IMAGE("https://lh3.google.com/u/0/d/11pHPwRS6U0HLxS2RRZZKKFN4Q1zOdzTV"))</f>
        <v>#NAME?</v>
      </c>
      <c r="F691" s="2"/>
    </row>
    <row r="692" spans="1:6" ht="12.5" x14ac:dyDescent="0.25">
      <c r="A692" s="2" t="s">
        <v>712</v>
      </c>
      <c r="B692" s="2" t="s">
        <v>17</v>
      </c>
      <c r="C692" s="2" t="s">
        <v>9</v>
      </c>
      <c r="D692" s="8" t="e">
        <f ca="1">HYPERLINK("https://drive.google.com/file/d/1-KcoK2UVV5dm6iibfKFBvL3yz-W6rNMZ/", _xludf.IMAGE("https://lh3.google.com/u/0/d/1-KcoK2UVV5dm6iibfKFBvL3yz-W6rNMZ"))</f>
        <v>#NAME?</v>
      </c>
      <c r="F692" s="2"/>
    </row>
    <row r="693" spans="1:6" ht="12.5" x14ac:dyDescent="0.25">
      <c r="A693" s="2" t="s">
        <v>713</v>
      </c>
      <c r="B693" s="2" t="s">
        <v>17</v>
      </c>
      <c r="C693" s="2" t="s">
        <v>9</v>
      </c>
      <c r="D693" s="8" t="e">
        <f ca="1">HYPERLINK("https://drive.google.com/file/d/12QzkM_daDWtB0XLcDvxUpNpXAwc_v2Z0/", _xludf.IMAGE("https://lh3.google.com/u/0/d/12QzkM_daDWtB0XLcDvxUpNpXAwc_v2Z0"))</f>
        <v>#NAME?</v>
      </c>
      <c r="F693" s="2"/>
    </row>
    <row r="694" spans="1:6" ht="12.5" x14ac:dyDescent="0.25">
      <c r="A694" s="2" t="s">
        <v>714</v>
      </c>
      <c r="B694" s="2" t="s">
        <v>8</v>
      </c>
      <c r="C694" s="2" t="s">
        <v>9</v>
      </c>
      <c r="D694" s="8" t="e">
        <f ca="1">HYPERLINK("https://drive.google.com/file/d/1qA3ZIe_67jnedVTw0OWTwrWv7lb0azkt/", _xludf.IMAGE("https://lh3.google.com/u/0/d/1qA3ZIe_67jnedVTw0OWTwrWv7lb0azkt"))</f>
        <v>#NAME?</v>
      </c>
      <c r="F694" s="2"/>
    </row>
    <row r="695" spans="1:6" ht="12.5" x14ac:dyDescent="0.25">
      <c r="A695" s="2" t="s">
        <v>715</v>
      </c>
      <c r="B695" s="2" t="s">
        <v>8</v>
      </c>
      <c r="C695" s="2" t="s">
        <v>9</v>
      </c>
      <c r="D695" s="8" t="e">
        <f ca="1">HYPERLINK("https://drive.google.com/file/d/1nJ3IfMooujFmtGqWIc3DnxqZ7TyTHL88/", _xludf.IMAGE("https://lh3.google.com/u/0/d/1nJ3IfMooujFmtGqWIc3DnxqZ7TyTHL88"))</f>
        <v>#NAME?</v>
      </c>
      <c r="F695" s="2"/>
    </row>
    <row r="696" spans="1:6" ht="12.5" x14ac:dyDescent="0.25">
      <c r="A696" s="2" t="s">
        <v>716</v>
      </c>
      <c r="B696" s="2" t="s">
        <v>30</v>
      </c>
      <c r="C696" s="2" t="s">
        <v>9</v>
      </c>
      <c r="D696" s="8" t="e">
        <f ca="1">HYPERLINK("https://drive.google.com/file/d/1JoSFZlc-L4OJvw3zWQuwyuHfG_TdCW-E/", _xludf.IMAGE("https://lh3.google.com/u/0/d/1JoSFZlc-L4OJvw3zWQuwyuHfG_TdCW-E"))</f>
        <v>#NAME?</v>
      </c>
      <c r="F696" s="2"/>
    </row>
    <row r="697" spans="1:6" ht="12.5" x14ac:dyDescent="0.25">
      <c r="A697" s="2" t="s">
        <v>717</v>
      </c>
      <c r="B697" s="2" t="s">
        <v>12</v>
      </c>
      <c r="C697" s="2" t="s">
        <v>9</v>
      </c>
      <c r="D697" s="8" t="e">
        <f ca="1">HYPERLINK("https://drive.google.com/file/d/1QQy3uOVhxPlcQU-k2Ba0sFglmW5sdNgt/", _xludf.IMAGE("https://lh3.google.com/u/0/d/1QQy3uOVhxPlcQU-k2Ba0sFglmW5sdNgt"))</f>
        <v>#NAME?</v>
      </c>
      <c r="F697" s="2"/>
    </row>
    <row r="698" spans="1:6" ht="12.5" x14ac:dyDescent="0.25">
      <c r="A698" s="2" t="s">
        <v>718</v>
      </c>
      <c r="B698" s="2" t="s">
        <v>8</v>
      </c>
      <c r="C698" s="2" t="s">
        <v>9</v>
      </c>
      <c r="D698" s="8" t="e">
        <f ca="1">HYPERLINK("https://drive.google.com/file/d/1XLeEWhNW5x3U0SfKzOCeiwb2wrc8rvWX/", _xludf.IMAGE("https://lh3.google.com/u/0/d/1XLeEWhNW5x3U0SfKzOCeiwb2wrc8rvWX"))</f>
        <v>#NAME?</v>
      </c>
      <c r="F698" s="2"/>
    </row>
    <row r="699" spans="1:6" ht="12.5" x14ac:dyDescent="0.25">
      <c r="A699" s="2" t="s">
        <v>719</v>
      </c>
      <c r="B699" s="2" t="s">
        <v>8</v>
      </c>
      <c r="C699" s="2" t="s">
        <v>9</v>
      </c>
      <c r="F699" s="2"/>
    </row>
    <row r="700" spans="1:6" ht="12.5" x14ac:dyDescent="0.25">
      <c r="A700" s="2" t="s">
        <v>720</v>
      </c>
      <c r="B700" s="2" t="s">
        <v>17</v>
      </c>
      <c r="C700" s="2" t="s">
        <v>9</v>
      </c>
      <c r="D700" s="8" t="e">
        <f ca="1">HYPERLINK("https://drive.google.com/file/d/1zi2Pl8unZy_vmSWm2DxkK4HeBwNMIXT2/", _xludf.IMAGE("https://lh3.google.com/u/0/d/1zi2Pl8unZy_vmSWm2DxkK4HeBwNMIXT2"))</f>
        <v>#NAME?</v>
      </c>
      <c r="F700" s="2"/>
    </row>
    <row r="701" spans="1:6" ht="12.5" x14ac:dyDescent="0.25">
      <c r="A701" s="2" t="s">
        <v>721</v>
      </c>
      <c r="B701" s="2" t="s">
        <v>8</v>
      </c>
      <c r="C701" s="2" t="s">
        <v>9</v>
      </c>
      <c r="D701" s="8" t="e">
        <f ca="1">HYPERLINK("https://drive.google.com/file/d/1YOP913EOh0511VFyfqXWagYI25Xqui9N/", _xludf.IMAGE("https://lh3.google.com/u/0/d/1YOP913EOh0511VFyfqXWagYI25Xqui9N"))</f>
        <v>#NAME?</v>
      </c>
      <c r="F701" s="2"/>
    </row>
    <row r="702" spans="1:6" ht="12.5" x14ac:dyDescent="0.25">
      <c r="A702" s="2" t="s">
        <v>722</v>
      </c>
      <c r="B702" s="2" t="s">
        <v>8</v>
      </c>
      <c r="C702" s="2" t="s">
        <v>9</v>
      </c>
      <c r="D702" s="8" t="e">
        <f ca="1">HYPERLINK("https://drive.google.com/file/d/1ICCxRMnoZn_PLUOdCm03WFgs8XUEw0_1/", _xludf.IMAGE("https://lh3.google.com/u/0/d/1ICCxRMnoZn_PLUOdCm03WFgs8XUEw0_1"))</f>
        <v>#NAME?</v>
      </c>
      <c r="F702" s="2"/>
    </row>
    <row r="703" spans="1:6" ht="12.5" x14ac:dyDescent="0.25">
      <c r="A703" s="2" t="s">
        <v>723</v>
      </c>
      <c r="B703" s="2" t="s">
        <v>8</v>
      </c>
      <c r="C703" s="2" t="s">
        <v>9</v>
      </c>
      <c r="D703" s="8" t="e">
        <f ca="1">HYPERLINK("https://drive.google.com/file/d/1EnYMXDHBifRgV7EWhPjTCCvs9ynOhf8o/", _xludf.IMAGE("https://lh3.google.com/u/0/d/1EnYMXDHBifRgV7EWhPjTCCvs9ynOhf8o"))</f>
        <v>#NAME?</v>
      </c>
      <c r="F703" s="2"/>
    </row>
    <row r="704" spans="1:6" ht="12.5" x14ac:dyDescent="0.25">
      <c r="A704" s="2" t="s">
        <v>724</v>
      </c>
      <c r="B704" s="2" t="s">
        <v>30</v>
      </c>
      <c r="C704" s="2" t="s">
        <v>19</v>
      </c>
      <c r="D704" s="8" t="e">
        <f ca="1">HYPERLINK("https://drive.google.com/file/d/1lK9fb2zQi0MxJY6TSFrMOQcDhtviom3B/", _xludf.IMAGE("https://lh3.google.com/u/0/d/1lK9fb2zQi0MxJY6TSFrMOQcDhtviom3B"))</f>
        <v>#NAME?</v>
      </c>
      <c r="F704" s="2"/>
    </row>
    <row r="705" spans="1:6" ht="12.5" x14ac:dyDescent="0.25">
      <c r="A705" s="2" t="s">
        <v>725</v>
      </c>
      <c r="B705" s="2" t="s">
        <v>8</v>
      </c>
      <c r="C705" s="2" t="s">
        <v>9</v>
      </c>
      <c r="D705" s="8" t="e">
        <f ca="1">HYPERLINK("https://drive.google.com/file/d/150-tD5xl6yLlTU9WMR_vrgzGcuBVni6e/", _xludf.IMAGE("https://lh3.google.com/u/0/d/150-tD5xl6yLlTU9WMR_vrgzGcuBVni6e"))</f>
        <v>#NAME?</v>
      </c>
      <c r="F705" s="2"/>
    </row>
    <row r="706" spans="1:6" ht="12.5" x14ac:dyDescent="0.25">
      <c r="A706" s="2" t="s">
        <v>726</v>
      </c>
      <c r="B706" s="2" t="s">
        <v>17</v>
      </c>
      <c r="C706" s="2" t="s">
        <v>9</v>
      </c>
      <c r="D706" s="8" t="e">
        <f ca="1">HYPERLINK("https://drive.google.com/file/d/14DppWZX5HOOM8Nt2q0Jd5cNG7zIh5Ymj/", _xludf.IMAGE("https://lh3.google.com/u/0/d/14DppWZX5HOOM8Nt2q0Jd5cNG7zIh5Ymj"))</f>
        <v>#NAME?</v>
      </c>
      <c r="F706" s="2"/>
    </row>
    <row r="707" spans="1:6" ht="12.5" x14ac:dyDescent="0.25">
      <c r="A707" s="2" t="s">
        <v>727</v>
      </c>
      <c r="B707" s="2" t="s">
        <v>8</v>
      </c>
      <c r="C707" s="2" t="s">
        <v>9</v>
      </c>
      <c r="D707" s="8" t="e">
        <f ca="1">HYPERLINK("https://drive.google.com/file/d/1iRIda0N4XxD5h-_ibAsGHUv5YIM9l72s/", _xludf.IMAGE("https://lh3.google.com/u/0/d/1iRIda0N4XxD5h-_ibAsGHUv5YIM9l72s"))</f>
        <v>#NAME?</v>
      </c>
      <c r="F707" s="2"/>
    </row>
    <row r="708" spans="1:6" ht="12.5" x14ac:dyDescent="0.25">
      <c r="A708" s="2" t="s">
        <v>728</v>
      </c>
      <c r="B708" s="2" t="s">
        <v>28</v>
      </c>
      <c r="C708" s="2" t="s">
        <v>9</v>
      </c>
      <c r="D708" s="8" t="e">
        <f ca="1">HYPERLINK("https://drive.google.com/file/d/1HnyJum1Ep_p3ZmVTwJl7HpFd0iI8Y78B/", _xludf.IMAGE("https://lh3.google.com/u/0/d/1HnyJum1Ep_p3ZmVTwJl7HpFd0iI8Y78B"))</f>
        <v>#NAME?</v>
      </c>
      <c r="F708" s="2"/>
    </row>
    <row r="709" spans="1:6" ht="12.5" x14ac:dyDescent="0.25">
      <c r="A709" s="2" t="s">
        <v>729</v>
      </c>
      <c r="B709" s="2" t="s">
        <v>22</v>
      </c>
      <c r="C709" s="2" t="s">
        <v>9</v>
      </c>
      <c r="D709" s="8" t="e">
        <f ca="1">HYPERLINK("https://drive.google.com/file/d/1vs9s6D32LzIcQdYW6QxsSsODhchNCPeR/", _xludf.IMAGE("https://lh3.google.com/u/0/d/1vs9s6D32LzIcQdYW6QxsSsODhchNCPeR"))</f>
        <v>#NAME?</v>
      </c>
      <c r="F709" s="2"/>
    </row>
    <row r="710" spans="1:6" ht="12.5" x14ac:dyDescent="0.25">
      <c r="A710" s="2" t="s">
        <v>730</v>
      </c>
      <c r="B710" s="2" t="s">
        <v>8</v>
      </c>
      <c r="C710" s="2" t="s">
        <v>9</v>
      </c>
      <c r="D710" s="8" t="e">
        <f ca="1">HYPERLINK("https://drive.google.com/file/d/1O7QJD1_wQ-zTO7GwzNAv7rsiB-SRYp25/", _xludf.IMAGE("https://lh3.google.com/u/0/d/1O7QJD1_wQ-zTO7GwzNAv7rsiB-SRYp25"))</f>
        <v>#NAME?</v>
      </c>
      <c r="F710" s="2"/>
    </row>
    <row r="711" spans="1:6" ht="12.5" x14ac:dyDescent="0.25">
      <c r="A711" s="2" t="s">
        <v>731</v>
      </c>
      <c r="B711" s="2" t="s">
        <v>8</v>
      </c>
      <c r="C711" s="2" t="s">
        <v>9</v>
      </c>
      <c r="D711" s="8" t="e">
        <f ca="1">HYPERLINK("https://drive.google.com/file/d/1w1BYLmLOEeaIEMHgvdrnBlJ_cTLHbFvT/", _xludf.IMAGE("https://lh3.google.com/u/0/d/1w1BYLmLOEeaIEMHgvdrnBlJ_cTLHbFvT"))</f>
        <v>#NAME?</v>
      </c>
      <c r="F711" s="2"/>
    </row>
    <row r="712" spans="1:6" ht="12.5" x14ac:dyDescent="0.25">
      <c r="A712" s="2" t="s">
        <v>732</v>
      </c>
      <c r="B712" s="2" t="s">
        <v>17</v>
      </c>
      <c r="C712" s="2" t="s">
        <v>9</v>
      </c>
      <c r="D712" s="8" t="e">
        <f ca="1">HYPERLINK("https://drive.google.com/file/d/1yvr1OzAIEj6GEGqsDgKedaAMFOr5SP1A/", _xludf.IMAGE("https://lh3.google.com/u/0/d/1yvr1OzAIEj6GEGqsDgKedaAMFOr5SP1A"))</f>
        <v>#NAME?</v>
      </c>
      <c r="F712" s="2"/>
    </row>
    <row r="713" spans="1:6" ht="12.5" x14ac:dyDescent="0.25">
      <c r="A713" s="2" t="s">
        <v>733</v>
      </c>
      <c r="B713" s="2" t="s">
        <v>17</v>
      </c>
      <c r="C713" s="2" t="s">
        <v>9</v>
      </c>
      <c r="D713" s="8" t="e">
        <f ca="1">HYPERLINK("https://drive.google.com/file/d/1d8BJLpypfUMyz7CjeZCc3bCwtuYmysiW/", _xludf.IMAGE("https://lh3.google.com/u/0/d/1d8BJLpypfUMyz7CjeZCc3bCwtuYmysiW"))</f>
        <v>#NAME?</v>
      </c>
      <c r="F713" s="2"/>
    </row>
    <row r="714" spans="1:6" ht="12.5" x14ac:dyDescent="0.25">
      <c r="A714" s="2" t="s">
        <v>734</v>
      </c>
      <c r="B714" s="2" t="s">
        <v>8</v>
      </c>
      <c r="C714" s="2" t="s">
        <v>9</v>
      </c>
      <c r="D714" s="8" t="e">
        <f ca="1">HYPERLINK("https://drive.google.com/file/d/1mI_Lu3s2InVz1dKe105X2BcKMiyPTHGX/", _xludf.IMAGE("https://lh3.google.com/u/0/d/1mI_Lu3s2InVz1dKe105X2BcKMiyPTHGX"))</f>
        <v>#NAME?</v>
      </c>
      <c r="F714" s="2"/>
    </row>
    <row r="715" spans="1:6" ht="12.5" x14ac:dyDescent="0.25">
      <c r="A715" s="2" t="s">
        <v>735</v>
      </c>
      <c r="B715" s="2" t="s">
        <v>8</v>
      </c>
      <c r="C715" s="2" t="s">
        <v>9</v>
      </c>
      <c r="D715" s="8" t="e">
        <f ca="1">HYPERLINK("https://drive.google.com/file/d/1HJpkp5hbBZCCik0EQd5GZVlc_YDzyZS2/", _xludf.IMAGE("https://lh3.google.com/u/0/d/1HJpkp5hbBZCCik0EQd5GZVlc_YDzyZS2"))</f>
        <v>#NAME?</v>
      </c>
      <c r="F715" s="2"/>
    </row>
    <row r="716" spans="1:6" ht="12.5" x14ac:dyDescent="0.25">
      <c r="A716" s="2" t="s">
        <v>736</v>
      </c>
      <c r="B716" s="2" t="s">
        <v>8</v>
      </c>
      <c r="C716" s="2" t="s">
        <v>9</v>
      </c>
      <c r="D716" s="8" t="e">
        <f ca="1">HYPERLINK("https://drive.google.com/file/d/1ZBjy-3B9ina7sfN9JbikV6lJ5buZAT98/", _xludf.IMAGE("https://lh3.google.com/u/0/d/1ZBjy-3B9ina7sfN9JbikV6lJ5buZAT98"))</f>
        <v>#NAME?</v>
      </c>
      <c r="F716" s="2"/>
    </row>
    <row r="717" spans="1:6" ht="12.5" x14ac:dyDescent="0.25">
      <c r="A717" s="2" t="s">
        <v>737</v>
      </c>
      <c r="B717" s="2" t="s">
        <v>17</v>
      </c>
      <c r="C717" s="2" t="s">
        <v>9</v>
      </c>
      <c r="D717" s="8" t="e">
        <f ca="1">HYPERLINK("https://drive.google.com/file/d/11nPPvVskfks75QkqaOR7Hzr949OIsnLU/", _xludf.IMAGE("https://lh3.google.com/u/0/d/11nPPvVskfks75QkqaOR7Hzr949OIsnLU"))</f>
        <v>#NAME?</v>
      </c>
      <c r="F717" s="2"/>
    </row>
    <row r="718" spans="1:6" ht="12.5" x14ac:dyDescent="0.25">
      <c r="A718" s="2" t="s">
        <v>738</v>
      </c>
      <c r="B718" s="2" t="s">
        <v>8</v>
      </c>
      <c r="C718" s="2" t="s">
        <v>9</v>
      </c>
      <c r="D718" s="8" t="e">
        <f ca="1">HYPERLINK("https://drive.google.com/file/d/1m1ErTRl-2v9uz3V2-wSmWskQzkW4fK62/", _xludf.IMAGE("https://lh3.google.com/u/0/d/1m1ErTRl-2v9uz3V2-wSmWskQzkW4fK62"))</f>
        <v>#NAME?</v>
      </c>
      <c r="F718" s="2"/>
    </row>
    <row r="719" spans="1:6" ht="12.5" x14ac:dyDescent="0.25">
      <c r="A719" s="2" t="s">
        <v>739</v>
      </c>
      <c r="B719" s="2" t="s">
        <v>8</v>
      </c>
      <c r="C719" s="2" t="s">
        <v>9</v>
      </c>
      <c r="D719" s="8" t="e">
        <f ca="1">HYPERLINK("https://drive.google.com/file/d/154yhCi-c_78YZ5-KzRqUHKrSegmUzPFQ/", _xludf.IMAGE("https://lh3.google.com/u/0/d/154yhCi-c_78YZ5-KzRqUHKrSegmUzPFQ"))</f>
        <v>#NAME?</v>
      </c>
      <c r="F719" s="2"/>
    </row>
    <row r="720" spans="1:6" ht="12.5" x14ac:dyDescent="0.25">
      <c r="A720" s="2" t="s">
        <v>740</v>
      </c>
      <c r="B720" s="2" t="s">
        <v>28</v>
      </c>
      <c r="C720" s="2" t="s">
        <v>9</v>
      </c>
      <c r="D720" s="8" t="e">
        <f ca="1">HYPERLINK("https://drive.google.com/file/d/1sXwP5IHGXMRzxhCq9puKK62qBMnFOqXY/", _xludf.IMAGE("https://lh3.google.com/u/0/d/1sXwP5IHGXMRzxhCq9puKK62qBMnFOqXY"))</f>
        <v>#NAME?</v>
      </c>
    </row>
    <row r="721" spans="1:4" ht="12.5" x14ac:dyDescent="0.25">
      <c r="A721" s="2" t="s">
        <v>741</v>
      </c>
      <c r="B721" s="2" t="s">
        <v>30</v>
      </c>
      <c r="C721" s="2" t="s">
        <v>9</v>
      </c>
      <c r="D721" s="8" t="e">
        <f ca="1">HYPERLINK("https://drive.google.com/file/d/1CZoebs7L4in9y8qDqFmZHl7lk_ZDJ4uL/", _xludf.IMAGE("https://lh3.google.com/u/0/d/1CZoebs7L4in9y8qDqFmZHl7lk_ZDJ4uL"))</f>
        <v>#NAME?</v>
      </c>
    </row>
    <row r="722" spans="1:4" ht="12.5" x14ac:dyDescent="0.25">
      <c r="A722" s="2" t="s">
        <v>742</v>
      </c>
      <c r="B722" s="2" t="s">
        <v>15</v>
      </c>
      <c r="C722" s="2" t="s">
        <v>9</v>
      </c>
      <c r="D722" s="8" t="e">
        <f ca="1">HYPERLINK("https://drive.google.com/file/d/1-YgyCNmTw4atMvnpMYxbkudcc3CgoJsl/", _xludf.IMAGE("https://lh3.google.com/u/0/d/1-YgyCNmTw4atMvnpMYxbkudcc3CgoJsl"))</f>
        <v>#NAME?</v>
      </c>
    </row>
    <row r="723" spans="1:4" ht="12.5" x14ac:dyDescent="0.25">
      <c r="A723" s="2" t="s">
        <v>743</v>
      </c>
      <c r="B723" s="2" t="s">
        <v>8</v>
      </c>
      <c r="C723" s="2" t="s">
        <v>9</v>
      </c>
      <c r="D723" s="8" t="e">
        <f ca="1">HYPERLINK("https://drive.google.com/file/d/1rFjyKwr9bKSCAbBU1NiBIHAuBE9blOZj/", _xludf.IMAGE("https://lh3.google.com/u/0/d/1rFjyKwr9bKSCAbBU1NiBIHAuBE9blOZj"))</f>
        <v>#NAME?</v>
      </c>
    </row>
    <row r="724" spans="1:4" ht="12.5" x14ac:dyDescent="0.25">
      <c r="A724" s="2" t="s">
        <v>744</v>
      </c>
      <c r="B724" s="2" t="s">
        <v>8</v>
      </c>
      <c r="C724" s="2" t="s">
        <v>9</v>
      </c>
      <c r="D724" s="8" t="e">
        <f ca="1">HYPERLINK("https://drive.google.com/file/d/1kZNDMhiriWpC4NGE9LCII9fhQJv0ThTi/", _xludf.IMAGE("https://lh3.google.com/u/0/d/1kZNDMhiriWpC4NGE9LCII9fhQJv0ThTi"))</f>
        <v>#NAME?</v>
      </c>
    </row>
    <row r="725" spans="1:4" ht="12.5" x14ac:dyDescent="0.25">
      <c r="A725" s="2" t="s">
        <v>745</v>
      </c>
      <c r="B725" s="2" t="s">
        <v>17</v>
      </c>
      <c r="C725" s="2" t="s">
        <v>9</v>
      </c>
      <c r="D725" s="8" t="e">
        <f ca="1">HYPERLINK("https://drive.google.com/file/d/14ADd9JKTkXee0TT4ri_HyKQD56ub0Ikt/", _xludf.IMAGE("https://lh3.google.com/u/0/d/14ADd9JKTkXee0TT4ri_HyKQD56ub0Ikt"))</f>
        <v>#NAME?</v>
      </c>
    </row>
    <row r="726" spans="1:4" ht="12.5" x14ac:dyDescent="0.25">
      <c r="A726" s="2" t="s">
        <v>746</v>
      </c>
      <c r="B726" s="2" t="s">
        <v>25</v>
      </c>
      <c r="C726" s="2" t="s">
        <v>9</v>
      </c>
      <c r="D726" s="8" t="e">
        <f ca="1">HYPERLINK("https://drive.google.com/file/d/1WbyakolaHulDZwAKBTXJQCAC_XUr9w8m/", _xludf.IMAGE("https://lh3.google.com/u/0/d/1WbyakolaHulDZwAKBTXJQCAC_XUr9w8m"))</f>
        <v>#NAME?</v>
      </c>
    </row>
    <row r="727" spans="1:4" ht="12.5" x14ac:dyDescent="0.25">
      <c r="A727" s="2" t="s">
        <v>747</v>
      </c>
      <c r="B727" s="2" t="s">
        <v>12</v>
      </c>
      <c r="C727" s="2" t="s">
        <v>9</v>
      </c>
      <c r="D727" s="8" t="e">
        <f ca="1">HYPERLINK("https://drive.google.com/file/d/1T7_j1SaDuIghoflFtTdbESe8PxEPtQ1E/", _xludf.IMAGE("https://lh3.google.com/u/0/d/1T7_j1SaDuIghoflFtTdbESe8PxEPtQ1E"))</f>
        <v>#NAME?</v>
      </c>
    </row>
    <row r="728" spans="1:4" ht="12.5" x14ac:dyDescent="0.25">
      <c r="A728" s="2" t="s">
        <v>748</v>
      </c>
      <c r="B728" s="2" t="s">
        <v>30</v>
      </c>
      <c r="C728" s="2" t="s">
        <v>9</v>
      </c>
      <c r="D728" s="8" t="e">
        <f ca="1">HYPERLINK("https://drive.google.com/file/d/1zgqTSJDoqYrY_3HwtgKEXHF-xxMa3tFh/", _xludf.IMAGE("https://lh3.google.com/u/0/d/1zgqTSJDoqYrY_3HwtgKEXHF-xxMa3tFh"))</f>
        <v>#NAME?</v>
      </c>
    </row>
    <row r="729" spans="1:4" ht="12.5" x14ac:dyDescent="0.25">
      <c r="A729" s="2" t="s">
        <v>749</v>
      </c>
      <c r="B729" s="2" t="s">
        <v>22</v>
      </c>
      <c r="C729" s="2" t="s">
        <v>9</v>
      </c>
      <c r="D729" s="8" t="e">
        <f ca="1">HYPERLINK("https://drive.google.com/file/d/1tWCdzvQbIS4w7jxE6Q2orXw2tIf9IPA7/", _xludf.IMAGE("https://lh3.google.com/u/0/d/1tWCdzvQbIS4w7jxE6Q2orXw2tIf9IPA7"))</f>
        <v>#NAME?</v>
      </c>
    </row>
    <row r="730" spans="1:4" ht="12.5" x14ac:dyDescent="0.25">
      <c r="A730" s="2" t="s">
        <v>750</v>
      </c>
      <c r="B730" s="2" t="s">
        <v>8</v>
      </c>
      <c r="C730" s="2" t="s">
        <v>9</v>
      </c>
      <c r="D730" s="8" t="e">
        <f ca="1">HYPERLINK("https://drive.google.com/file/d/13G3DouOykrmJw5vBLkry8bBd54OHKZ6_/", _xludf.IMAGE("https://lh3.google.com/u/0/d/13G3DouOykrmJw5vBLkry8bBd54OHKZ6_"))</f>
        <v>#NAME?</v>
      </c>
    </row>
    <row r="731" spans="1:4" ht="12.5" x14ac:dyDescent="0.25">
      <c r="A731" s="2" t="s">
        <v>751</v>
      </c>
      <c r="B731" s="2" t="s">
        <v>12</v>
      </c>
      <c r="C731" s="2" t="s">
        <v>9</v>
      </c>
      <c r="D731" s="8" t="e">
        <f ca="1">HYPERLINK("https://drive.google.com/file/d/1PACrow-u7wCgUBUfWsmFq2SDXQu5WfOH/", _xludf.IMAGE("https://lh3.google.com/u/0/d/1PACrow-u7wCgUBUfWsmFq2SDXQu5WfOH"))</f>
        <v>#NAME?</v>
      </c>
    </row>
    <row r="732" spans="1:4" ht="12.5" x14ac:dyDescent="0.25">
      <c r="A732" s="2" t="s">
        <v>752</v>
      </c>
      <c r="B732" s="2" t="s">
        <v>30</v>
      </c>
      <c r="C732" s="2" t="s">
        <v>9</v>
      </c>
      <c r="D732" s="8" t="e">
        <f ca="1">HYPERLINK("https://drive.google.com/file/d/17Fs-vnm35h9tYZR8lHIPKj6n7BTcX7zK/", _xludf.IMAGE("https://lh3.google.com/u/0/d/17Fs-vnm35h9tYZR8lHIPKj6n7BTcX7zK"))</f>
        <v>#NAME?</v>
      </c>
    </row>
    <row r="733" spans="1:4" ht="12.5" x14ac:dyDescent="0.25">
      <c r="A733" s="2" t="s">
        <v>753</v>
      </c>
      <c r="B733" s="2" t="s">
        <v>28</v>
      </c>
      <c r="C733" s="2" t="s">
        <v>9</v>
      </c>
      <c r="D733" s="8" t="e">
        <f ca="1">HYPERLINK("https://drive.google.com/file/d/1bdVG2rff3clOY33pjH5aOjoMobaR9Xsi/", _xludf.IMAGE("https://lh3.google.com/u/0/d/1bdVG2rff3clOY33pjH5aOjoMobaR9Xsi"))</f>
        <v>#NAME?</v>
      </c>
    </row>
    <row r="734" spans="1:4" ht="12.5" x14ac:dyDescent="0.25">
      <c r="A734" s="2" t="s">
        <v>754</v>
      </c>
      <c r="B734" s="2" t="s">
        <v>30</v>
      </c>
      <c r="C734" s="2" t="s">
        <v>9</v>
      </c>
      <c r="D734" s="8" t="e">
        <f ca="1">HYPERLINK("https://drive.google.com/file/d/18tFWnrq-3vomeo69ZXwf4ihL15Pyna3z/", _xludf.IMAGE("https://lh3.google.com/u/0/d/18tFWnrq-3vomeo69ZXwf4ihL15Pyna3z"))</f>
        <v>#NAME?</v>
      </c>
    </row>
    <row r="735" spans="1:4" ht="12.5" x14ac:dyDescent="0.25">
      <c r="A735" s="2" t="s">
        <v>755</v>
      </c>
      <c r="B735" s="2" t="s">
        <v>28</v>
      </c>
      <c r="C735" s="2" t="s">
        <v>9</v>
      </c>
      <c r="D735" s="8" t="e">
        <f ca="1">HYPERLINK("https://drive.google.com/file/d/1uWv0jqbSkaxFRuXwzJ3OKz7bk-L5Tckb/", _xludf.IMAGE("https://lh3.google.com/u/0/d/1uWv0jqbSkaxFRuXwzJ3OKz7bk-L5Tckb"))</f>
        <v>#NAME?</v>
      </c>
    </row>
    <row r="736" spans="1:4" ht="12.5" x14ac:dyDescent="0.25">
      <c r="A736" s="2" t="s">
        <v>756</v>
      </c>
      <c r="B736" s="2" t="s">
        <v>12</v>
      </c>
      <c r="C736" s="2" t="s">
        <v>9</v>
      </c>
      <c r="D736" s="8" t="e">
        <f ca="1">HYPERLINK("https://drive.google.com/file/d/1tePz2l1WcPID8eN5lRg757sUd3hCrfZ9/", _xludf.IMAGE("https://lh3.google.com/u/0/d/1tePz2l1WcPID8eN5lRg757sUd3hCrfZ9"))</f>
        <v>#NAME?</v>
      </c>
    </row>
    <row r="737" spans="1:5" ht="12.5" x14ac:dyDescent="0.25">
      <c r="A737" s="2" t="s">
        <v>757</v>
      </c>
      <c r="B737" s="2" t="s">
        <v>28</v>
      </c>
      <c r="C737" s="2" t="s">
        <v>9</v>
      </c>
      <c r="D737" s="8" t="e">
        <f ca="1">HYPERLINK("https://drive.google.com/file/d/1pfbUoUVzLfBFSJQjlHUnht4bRFhAyLmG/", _xludf.IMAGE("https://lh3.google.com/u/0/d/1pfbUoUVzLfBFSJQjlHUnht4bRFhAyLmG"))</f>
        <v>#NAME?</v>
      </c>
    </row>
    <row r="738" spans="1:5" ht="12.5" x14ac:dyDescent="0.25">
      <c r="A738" s="2" t="s">
        <v>758</v>
      </c>
      <c r="B738" s="2" t="s">
        <v>15</v>
      </c>
      <c r="C738" s="2" t="s">
        <v>9</v>
      </c>
      <c r="D738" s="6" t="e">
        <f ca="1">HYPERLINK("https://drive.google.com/file/d/1L3BzpiZtsLynejyyqAAVWNNXaf0qc_kn/", _xludf.IMAGE("https://lh3.google.com/u/0/d/1L3BzpiZtsLynejyyqAAVWNNXaf0qc_kn"))</f>
        <v>#NAME?</v>
      </c>
      <c r="E738" s="2"/>
    </row>
    <row r="739" spans="1:5" ht="12.5" x14ac:dyDescent="0.25">
      <c r="D739" s="2"/>
    </row>
    <row r="956" spans="6:6" ht="12.5" x14ac:dyDescent="0.25">
      <c r="F956" s="2"/>
    </row>
    <row r="957" spans="6:6" ht="12.5" x14ac:dyDescent="0.25">
      <c r="F957" s="2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G524"/>
  <sheetViews>
    <sheetView workbookViewId="0"/>
  </sheetViews>
  <sheetFormatPr defaultColWidth="12.6328125" defaultRowHeight="15.75" customHeight="1" x14ac:dyDescent="0.25"/>
  <cols>
    <col min="2" max="2" width="20" customWidth="1"/>
    <col min="3" max="3" width="17.7265625" customWidth="1"/>
    <col min="4" max="4" width="27.36328125" customWidth="1"/>
    <col min="5" max="5" width="31.453125" customWidth="1"/>
    <col min="6" max="6" width="17" customWidth="1"/>
    <col min="7" max="7" width="35.08984375" customWidth="1"/>
  </cols>
  <sheetData>
    <row r="1" spans="1:7" ht="15.75" customHeight="1" x14ac:dyDescent="0.25">
      <c r="A1" s="1" t="s">
        <v>0</v>
      </c>
      <c r="B1" s="1" t="s">
        <v>1</v>
      </c>
      <c r="C1" s="1" t="s">
        <v>2</v>
      </c>
      <c r="E1" s="1" t="s">
        <v>4</v>
      </c>
      <c r="F1" s="1" t="s">
        <v>5</v>
      </c>
      <c r="G1" s="1" t="s">
        <v>759</v>
      </c>
    </row>
    <row r="2" spans="1:7" ht="15.75" customHeight="1" x14ac:dyDescent="0.25">
      <c r="A2" s="2" t="s">
        <v>7</v>
      </c>
      <c r="B2" s="2" t="s">
        <v>8</v>
      </c>
      <c r="C2" s="2" t="s">
        <v>9</v>
      </c>
      <c r="E2" s="1" t="s">
        <v>8</v>
      </c>
      <c r="F2" s="1">
        <f>SUM(E3,E5,E7,E9,E11,E13,E15,E17,E19,E21,E23,E25,E27)</f>
        <v>523</v>
      </c>
      <c r="G2" s="1" t="s">
        <v>8</v>
      </c>
    </row>
    <row r="3" spans="1:7" ht="15.75" customHeight="1" x14ac:dyDescent="0.25">
      <c r="A3" s="2" t="s">
        <v>10</v>
      </c>
      <c r="B3" s="2" t="s">
        <v>8</v>
      </c>
      <c r="C3" s="2" t="s">
        <v>9</v>
      </c>
      <c r="E3" s="1">
        <f>COUNTIF(B:B, "Residential")</f>
        <v>281</v>
      </c>
      <c r="G3" s="5">
        <f>E3/F2</f>
        <v>0.5372848948374761</v>
      </c>
    </row>
    <row r="4" spans="1:7" ht="15.75" customHeight="1" x14ac:dyDescent="0.25">
      <c r="A4" s="2" t="s">
        <v>11</v>
      </c>
      <c r="B4" s="2" t="s">
        <v>8</v>
      </c>
      <c r="C4" s="2" t="s">
        <v>9</v>
      </c>
      <c r="E4" s="1" t="s">
        <v>12</v>
      </c>
      <c r="F4" s="1">
        <f>COUNTA(B2:B1014)</f>
        <v>523</v>
      </c>
      <c r="G4" s="1" t="s">
        <v>12</v>
      </c>
    </row>
    <row r="5" spans="1:7" ht="15.75" customHeight="1" x14ac:dyDescent="0.25">
      <c r="A5" s="2" t="s">
        <v>13</v>
      </c>
      <c r="B5" s="2" t="s">
        <v>8</v>
      </c>
      <c r="C5" s="2" t="s">
        <v>9</v>
      </c>
      <c r="E5" s="1">
        <f>COUNTIF(B:B,"Business")</f>
        <v>52</v>
      </c>
      <c r="G5" s="5">
        <f>E5/F2</f>
        <v>9.9426386233269604E-2</v>
      </c>
    </row>
    <row r="6" spans="1:7" ht="15.75" customHeight="1" x14ac:dyDescent="0.25">
      <c r="A6" s="2" t="s">
        <v>14</v>
      </c>
      <c r="B6" s="2" t="s">
        <v>8</v>
      </c>
      <c r="C6" s="2" t="s">
        <v>9</v>
      </c>
      <c r="E6" s="1" t="s">
        <v>15</v>
      </c>
      <c r="G6" s="1" t="s">
        <v>15</v>
      </c>
    </row>
    <row r="7" spans="1:7" ht="15.75" customHeight="1" x14ac:dyDescent="0.25">
      <c r="A7" s="2" t="s">
        <v>16</v>
      </c>
      <c r="B7" s="2" t="s">
        <v>17</v>
      </c>
      <c r="C7" s="2" t="s">
        <v>9</v>
      </c>
      <c r="E7" s="1">
        <f>COUNTIF(B:B, "Business/Residential")</f>
        <v>19</v>
      </c>
      <c r="G7" s="5">
        <f>E7/F2</f>
        <v>3.6328871892925434E-2</v>
      </c>
    </row>
    <row r="8" spans="1:7" ht="15.75" customHeight="1" x14ac:dyDescent="0.25">
      <c r="A8" s="2" t="s">
        <v>18</v>
      </c>
      <c r="B8" s="2" t="s">
        <v>8</v>
      </c>
      <c r="C8" s="2" t="s">
        <v>19</v>
      </c>
      <c r="E8" s="1" t="s">
        <v>17</v>
      </c>
      <c r="G8" s="1" t="s">
        <v>17</v>
      </c>
    </row>
    <row r="9" spans="1:7" ht="15.75" customHeight="1" x14ac:dyDescent="0.25">
      <c r="A9" s="2" t="s">
        <v>20</v>
      </c>
      <c r="B9" s="2" t="s">
        <v>17</v>
      </c>
      <c r="C9" s="2" t="s">
        <v>9</v>
      </c>
      <c r="E9" s="1">
        <f>COUNTIF(B:B, "Guesthouse")</f>
        <v>56</v>
      </c>
      <c r="G9" s="5">
        <f>E9/F4</f>
        <v>0.10707456978967496</v>
      </c>
    </row>
    <row r="10" spans="1:7" ht="15.75" customHeight="1" x14ac:dyDescent="0.25">
      <c r="A10" s="2" t="s">
        <v>21</v>
      </c>
      <c r="B10" s="2" t="s">
        <v>8</v>
      </c>
      <c r="C10" s="2" t="s">
        <v>9</v>
      </c>
      <c r="E10" s="1" t="s">
        <v>22</v>
      </c>
      <c r="G10" s="1" t="s">
        <v>22</v>
      </c>
    </row>
    <row r="11" spans="1:7" ht="15.75" customHeight="1" x14ac:dyDescent="0.25">
      <c r="A11" s="2" t="s">
        <v>23</v>
      </c>
      <c r="B11" s="2" t="s">
        <v>17</v>
      </c>
      <c r="C11" s="2" t="s">
        <v>9</v>
      </c>
      <c r="E11" s="1">
        <f>COUNTIF(B:B, "Hotel")</f>
        <v>13</v>
      </c>
      <c r="G11" s="5">
        <f>E11/F4</f>
        <v>2.4856596558317401E-2</v>
      </c>
    </row>
    <row r="12" spans="1:7" ht="15.75" customHeight="1" x14ac:dyDescent="0.25">
      <c r="A12" s="2" t="s">
        <v>24</v>
      </c>
      <c r="B12" s="2" t="s">
        <v>8</v>
      </c>
      <c r="C12" s="2" t="s">
        <v>9</v>
      </c>
      <c r="E12" s="1" t="s">
        <v>25</v>
      </c>
      <c r="G12" s="1" t="s">
        <v>25</v>
      </c>
    </row>
    <row r="13" spans="1:7" ht="15.75" customHeight="1" x14ac:dyDescent="0.25">
      <c r="A13" s="2" t="s">
        <v>26</v>
      </c>
      <c r="B13" s="2" t="s">
        <v>8</v>
      </c>
      <c r="C13" s="2" t="s">
        <v>9</v>
      </c>
      <c r="E13" s="1">
        <f>COUNTIF(B:B, "Empty Lot")</f>
        <v>12</v>
      </c>
      <c r="G13" s="5">
        <f>E13/F4</f>
        <v>2.2944550669216062E-2</v>
      </c>
    </row>
    <row r="14" spans="1:7" ht="15.75" customHeight="1" x14ac:dyDescent="0.25">
      <c r="A14" s="2" t="s">
        <v>27</v>
      </c>
      <c r="B14" s="2" t="s">
        <v>12</v>
      </c>
      <c r="C14" s="2" t="s">
        <v>9</v>
      </c>
      <c r="E14" s="1" t="s">
        <v>28</v>
      </c>
      <c r="G14" s="1" t="s">
        <v>28</v>
      </c>
    </row>
    <row r="15" spans="1:7" ht="15.75" customHeight="1" x14ac:dyDescent="0.25">
      <c r="A15" s="2" t="s">
        <v>29</v>
      </c>
      <c r="B15" s="2" t="s">
        <v>30</v>
      </c>
      <c r="C15" s="2" t="s">
        <v>9</v>
      </c>
      <c r="E15" s="1">
        <f>COUNTIF(B:B, "Parking Lot")</f>
        <v>32</v>
      </c>
      <c r="G15" s="5">
        <f>E15/F4</f>
        <v>6.1185468451242828E-2</v>
      </c>
    </row>
    <row r="16" spans="1:7" ht="15.75" customHeight="1" x14ac:dyDescent="0.25">
      <c r="A16" s="2" t="s">
        <v>31</v>
      </c>
      <c r="B16" s="2" t="s">
        <v>8</v>
      </c>
      <c r="C16" s="2" t="s">
        <v>9</v>
      </c>
      <c r="E16" s="1" t="s">
        <v>32</v>
      </c>
      <c r="G16" s="1" t="s">
        <v>32</v>
      </c>
    </row>
    <row r="17" spans="1:7" ht="15.75" customHeight="1" x14ac:dyDescent="0.25">
      <c r="A17" s="2" t="s">
        <v>33</v>
      </c>
      <c r="B17" s="2" t="s">
        <v>17</v>
      </c>
      <c r="C17" s="2" t="s">
        <v>9</v>
      </c>
      <c r="E17" s="1">
        <f>COUNTIF(B:B, "Government Building")</f>
        <v>1</v>
      </c>
      <c r="G17" s="5">
        <f>E17/F2</f>
        <v>1.9120458891013384E-3</v>
      </c>
    </row>
    <row r="18" spans="1:7" ht="15.75" customHeight="1" x14ac:dyDescent="0.25">
      <c r="A18" s="2" t="s">
        <v>34</v>
      </c>
      <c r="B18" s="2" t="s">
        <v>8</v>
      </c>
      <c r="C18" s="2" t="s">
        <v>9</v>
      </c>
      <c r="E18" s="1" t="s">
        <v>35</v>
      </c>
      <c r="G18" s="1" t="s">
        <v>35</v>
      </c>
    </row>
    <row r="19" spans="1:7" ht="15.75" customHeight="1" x14ac:dyDescent="0.25">
      <c r="A19" s="2" t="s">
        <v>36</v>
      </c>
      <c r="B19" s="2" t="s">
        <v>8</v>
      </c>
      <c r="C19" s="2" t="s">
        <v>9</v>
      </c>
      <c r="E19" s="1">
        <f>COUNTIF(B:B, "Temple")</f>
        <v>1</v>
      </c>
      <c r="G19" s="5">
        <f>E19/F4</f>
        <v>1.9120458891013384E-3</v>
      </c>
    </row>
    <row r="20" spans="1:7" ht="15.75" customHeight="1" x14ac:dyDescent="0.25">
      <c r="A20" s="2" t="s">
        <v>37</v>
      </c>
      <c r="B20" s="2" t="s">
        <v>12</v>
      </c>
      <c r="C20" s="2" t="s">
        <v>9</v>
      </c>
      <c r="E20" s="1" t="s">
        <v>38</v>
      </c>
      <c r="G20" s="1" t="s">
        <v>38</v>
      </c>
    </row>
    <row r="21" spans="1:7" ht="15.75" customHeight="1" x14ac:dyDescent="0.25">
      <c r="A21" s="2" t="s">
        <v>39</v>
      </c>
      <c r="B21" s="2" t="s">
        <v>12</v>
      </c>
      <c r="C21" s="2" t="s">
        <v>9</v>
      </c>
      <c r="E21" s="1">
        <f>COUNTIF(B:B, "Park")</f>
        <v>0</v>
      </c>
      <c r="G21" s="5">
        <f>E21/F4</f>
        <v>0</v>
      </c>
    </row>
    <row r="22" spans="1:7" ht="15.75" customHeight="1" x14ac:dyDescent="0.25">
      <c r="A22" s="2" t="s">
        <v>40</v>
      </c>
      <c r="B22" s="2" t="s">
        <v>8</v>
      </c>
      <c r="C22" s="2" t="s">
        <v>19</v>
      </c>
      <c r="E22" s="1" t="s">
        <v>41</v>
      </c>
      <c r="G22" s="1" t="s">
        <v>41</v>
      </c>
    </row>
    <row r="23" spans="1:7" ht="15.75" customHeight="1" x14ac:dyDescent="0.25">
      <c r="A23" s="2" t="s">
        <v>42</v>
      </c>
      <c r="B23" s="2" t="s">
        <v>8</v>
      </c>
      <c r="C23" s="2" t="s">
        <v>9</v>
      </c>
      <c r="E23" s="1">
        <f>COUNTIF(B:B, "School")</f>
        <v>0</v>
      </c>
      <c r="G23" s="5">
        <f>E23/F4</f>
        <v>0</v>
      </c>
    </row>
    <row r="24" spans="1:7" ht="15.75" customHeight="1" x14ac:dyDescent="0.25">
      <c r="A24" s="2" t="s">
        <v>43</v>
      </c>
      <c r="B24" s="2" t="s">
        <v>8</v>
      </c>
      <c r="C24" s="2" t="s">
        <v>9</v>
      </c>
      <c r="E24" s="1" t="s">
        <v>44</v>
      </c>
      <c r="G24" s="1" t="s">
        <v>44</v>
      </c>
    </row>
    <row r="25" spans="1:7" ht="15.75" customHeight="1" x14ac:dyDescent="0.25">
      <c r="A25" s="2" t="s">
        <v>45</v>
      </c>
      <c r="B25" s="2" t="s">
        <v>8</v>
      </c>
      <c r="C25" s="2" t="s">
        <v>9</v>
      </c>
      <c r="E25" s="1">
        <f>COUNTIF(B:B, "Museum")</f>
        <v>2</v>
      </c>
      <c r="G25" s="5">
        <f>E25/F4</f>
        <v>3.8240917782026767E-3</v>
      </c>
    </row>
    <row r="26" spans="1:7" ht="15.75" customHeight="1" x14ac:dyDescent="0.25">
      <c r="A26" s="2" t="s">
        <v>46</v>
      </c>
      <c r="B26" s="2" t="s">
        <v>8</v>
      </c>
      <c r="C26" s="2" t="s">
        <v>9</v>
      </c>
      <c r="E26" s="1" t="s">
        <v>30</v>
      </c>
      <c r="G26" s="1" t="s">
        <v>30</v>
      </c>
    </row>
    <row r="27" spans="1:7" ht="15.75" customHeight="1" x14ac:dyDescent="0.25">
      <c r="A27" s="2" t="s">
        <v>47</v>
      </c>
      <c r="B27" s="2" t="s">
        <v>8</v>
      </c>
      <c r="C27" s="2" t="s">
        <v>9</v>
      </c>
      <c r="E27" s="1">
        <f>COUNTIF(B:B, "Abandoned")</f>
        <v>54</v>
      </c>
      <c r="G27" s="5">
        <f>E27/F4</f>
        <v>0.10325047801147227</v>
      </c>
    </row>
    <row r="28" spans="1:7" ht="15.75" customHeight="1" x14ac:dyDescent="0.25">
      <c r="A28" s="2" t="s">
        <v>48</v>
      </c>
      <c r="B28" s="2" t="s">
        <v>22</v>
      </c>
      <c r="C28" s="2" t="s">
        <v>9</v>
      </c>
    </row>
    <row r="29" spans="1:7" ht="15.75" customHeight="1" x14ac:dyDescent="0.25">
      <c r="A29" s="2" t="s">
        <v>49</v>
      </c>
      <c r="B29" s="2" t="s">
        <v>12</v>
      </c>
      <c r="C29" s="2" t="s">
        <v>9</v>
      </c>
    </row>
    <row r="30" spans="1:7" ht="15.75" customHeight="1" x14ac:dyDescent="0.25">
      <c r="A30" s="2" t="s">
        <v>50</v>
      </c>
      <c r="B30" s="2" t="s">
        <v>30</v>
      </c>
      <c r="C30" s="2" t="s">
        <v>9</v>
      </c>
    </row>
    <row r="31" spans="1:7" ht="15.75" customHeight="1" x14ac:dyDescent="0.25">
      <c r="A31" s="2" t="s">
        <v>51</v>
      </c>
      <c r="B31" s="2" t="s">
        <v>8</v>
      </c>
      <c r="C31" s="2" t="s">
        <v>9</v>
      </c>
    </row>
    <row r="32" spans="1:7" ht="12.5" x14ac:dyDescent="0.25">
      <c r="A32" s="2" t="s">
        <v>52</v>
      </c>
      <c r="B32" s="2" t="s">
        <v>30</v>
      </c>
      <c r="C32" s="2" t="s">
        <v>9</v>
      </c>
    </row>
    <row r="33" spans="1:3" ht="12.5" x14ac:dyDescent="0.25">
      <c r="A33" s="2" t="s">
        <v>53</v>
      </c>
      <c r="B33" s="2" t="s">
        <v>30</v>
      </c>
      <c r="C33" s="2" t="s">
        <v>9</v>
      </c>
    </row>
    <row r="34" spans="1:3" ht="12.5" x14ac:dyDescent="0.25">
      <c r="A34" s="2" t="s">
        <v>54</v>
      </c>
      <c r="B34" s="2" t="s">
        <v>30</v>
      </c>
      <c r="C34" s="2" t="s">
        <v>9</v>
      </c>
    </row>
    <row r="35" spans="1:3" ht="12.5" x14ac:dyDescent="0.25">
      <c r="A35" s="2" t="s">
        <v>55</v>
      </c>
      <c r="B35" s="2" t="s">
        <v>8</v>
      </c>
      <c r="C35" s="2" t="s">
        <v>9</v>
      </c>
    </row>
    <row r="36" spans="1:3" ht="12.5" x14ac:dyDescent="0.25">
      <c r="A36" s="2" t="s">
        <v>56</v>
      </c>
      <c r="B36" s="2" t="s">
        <v>8</v>
      </c>
      <c r="C36" s="2" t="s">
        <v>9</v>
      </c>
    </row>
    <row r="37" spans="1:3" ht="12.5" x14ac:dyDescent="0.25">
      <c r="A37" s="2" t="s">
        <v>57</v>
      </c>
      <c r="B37" s="2" t="s">
        <v>8</v>
      </c>
      <c r="C37" s="2" t="s">
        <v>9</v>
      </c>
    </row>
    <row r="38" spans="1:3" ht="12.5" x14ac:dyDescent="0.25">
      <c r="A38" s="2" t="s">
        <v>58</v>
      </c>
      <c r="B38" s="2" t="s">
        <v>8</v>
      </c>
      <c r="C38" s="2" t="s">
        <v>9</v>
      </c>
    </row>
    <row r="39" spans="1:3" ht="12.5" x14ac:dyDescent="0.25">
      <c r="A39" s="2" t="s">
        <v>59</v>
      </c>
      <c r="B39" s="2" t="s">
        <v>8</v>
      </c>
      <c r="C39" s="2" t="s">
        <v>9</v>
      </c>
    </row>
    <row r="40" spans="1:3" ht="12.5" x14ac:dyDescent="0.25">
      <c r="A40" s="2" t="s">
        <v>60</v>
      </c>
      <c r="B40" s="2" t="s">
        <v>8</v>
      </c>
      <c r="C40" s="2" t="s">
        <v>9</v>
      </c>
    </row>
    <row r="41" spans="1:3" ht="12.5" x14ac:dyDescent="0.25">
      <c r="A41" s="2" t="s">
        <v>61</v>
      </c>
      <c r="B41" s="2" t="s">
        <v>8</v>
      </c>
      <c r="C41" s="2" t="s">
        <v>9</v>
      </c>
    </row>
    <row r="42" spans="1:3" ht="12.5" x14ac:dyDescent="0.25">
      <c r="A42" s="2" t="s">
        <v>62</v>
      </c>
      <c r="B42" s="2" t="s">
        <v>25</v>
      </c>
      <c r="C42" s="2" t="s">
        <v>19</v>
      </c>
    </row>
    <row r="43" spans="1:3" ht="12.5" x14ac:dyDescent="0.25">
      <c r="A43" s="2" t="s">
        <v>63</v>
      </c>
      <c r="B43" s="2" t="s">
        <v>15</v>
      </c>
      <c r="C43" s="2" t="s">
        <v>9</v>
      </c>
    </row>
    <row r="44" spans="1:3" ht="12.5" x14ac:dyDescent="0.25">
      <c r="A44" s="2" t="s">
        <v>64</v>
      </c>
      <c r="B44" s="2" t="s">
        <v>8</v>
      </c>
      <c r="C44" s="2" t="s">
        <v>9</v>
      </c>
    </row>
    <row r="45" spans="1:3" ht="12.5" x14ac:dyDescent="0.25">
      <c r="A45" s="2" t="s">
        <v>65</v>
      </c>
      <c r="B45" s="2" t="s">
        <v>8</v>
      </c>
      <c r="C45" s="2" t="s">
        <v>9</v>
      </c>
    </row>
    <row r="46" spans="1:3" ht="12.5" x14ac:dyDescent="0.25">
      <c r="A46" s="2" t="s">
        <v>66</v>
      </c>
      <c r="B46" s="2" t="s">
        <v>8</v>
      </c>
      <c r="C46" s="2" t="s">
        <v>9</v>
      </c>
    </row>
    <row r="47" spans="1:3" ht="12.5" x14ac:dyDescent="0.25">
      <c r="A47" s="2" t="s">
        <v>67</v>
      </c>
      <c r="B47" s="2" t="s">
        <v>30</v>
      </c>
      <c r="C47" s="2" t="s">
        <v>9</v>
      </c>
    </row>
    <row r="48" spans="1:3" ht="12.5" x14ac:dyDescent="0.25">
      <c r="A48" s="2" t="s">
        <v>68</v>
      </c>
      <c r="B48" s="2" t="s">
        <v>8</v>
      </c>
      <c r="C48" s="2" t="s">
        <v>9</v>
      </c>
    </row>
    <row r="49" spans="1:3" ht="12.5" x14ac:dyDescent="0.25">
      <c r="A49" s="2" t="s">
        <v>69</v>
      </c>
      <c r="B49" s="2" t="s">
        <v>30</v>
      </c>
      <c r="C49" s="2" t="s">
        <v>9</v>
      </c>
    </row>
    <row r="50" spans="1:3" ht="12.5" x14ac:dyDescent="0.25">
      <c r="A50" s="2" t="s">
        <v>70</v>
      </c>
      <c r="B50" s="2" t="s">
        <v>8</v>
      </c>
      <c r="C50" s="2" t="s">
        <v>9</v>
      </c>
    </row>
    <row r="51" spans="1:3" ht="12.5" x14ac:dyDescent="0.25">
      <c r="A51" s="2" t="s">
        <v>71</v>
      </c>
      <c r="B51" s="2" t="s">
        <v>17</v>
      </c>
      <c r="C51" s="2" t="s">
        <v>9</v>
      </c>
    </row>
    <row r="52" spans="1:3" ht="12.5" x14ac:dyDescent="0.25">
      <c r="A52" s="2" t="s">
        <v>72</v>
      </c>
      <c r="B52" s="2" t="s">
        <v>17</v>
      </c>
      <c r="C52" s="2" t="s">
        <v>9</v>
      </c>
    </row>
    <row r="53" spans="1:3" ht="12.5" x14ac:dyDescent="0.25">
      <c r="A53" s="2" t="s">
        <v>73</v>
      </c>
      <c r="B53" s="2" t="s">
        <v>8</v>
      </c>
      <c r="C53" s="2" t="s">
        <v>9</v>
      </c>
    </row>
    <row r="54" spans="1:3" ht="12.5" x14ac:dyDescent="0.25">
      <c r="A54" s="2" t="s">
        <v>74</v>
      </c>
      <c r="B54" s="2" t="s">
        <v>8</v>
      </c>
      <c r="C54" s="2" t="s">
        <v>9</v>
      </c>
    </row>
    <row r="55" spans="1:3" ht="12.5" x14ac:dyDescent="0.25">
      <c r="A55" s="2" t="s">
        <v>75</v>
      </c>
      <c r="B55" s="2" t="s">
        <v>8</v>
      </c>
      <c r="C55" s="2" t="s">
        <v>9</v>
      </c>
    </row>
    <row r="56" spans="1:3" ht="12.5" x14ac:dyDescent="0.25">
      <c r="A56" s="2" t="s">
        <v>76</v>
      </c>
      <c r="B56" s="2" t="s">
        <v>8</v>
      </c>
      <c r="C56" s="2" t="s">
        <v>9</v>
      </c>
    </row>
    <row r="57" spans="1:3" ht="12.5" x14ac:dyDescent="0.25">
      <c r="A57" s="2" t="s">
        <v>77</v>
      </c>
      <c r="B57" s="2" t="s">
        <v>8</v>
      </c>
      <c r="C57" s="2" t="s">
        <v>9</v>
      </c>
    </row>
    <row r="58" spans="1:3" ht="12.5" x14ac:dyDescent="0.25">
      <c r="A58" s="2" t="s">
        <v>78</v>
      </c>
      <c r="B58" s="2" t="s">
        <v>8</v>
      </c>
      <c r="C58" s="2" t="s">
        <v>19</v>
      </c>
    </row>
    <row r="59" spans="1:3" ht="12.5" x14ac:dyDescent="0.25">
      <c r="A59" s="2" t="s">
        <v>79</v>
      </c>
      <c r="B59" s="2" t="s">
        <v>8</v>
      </c>
      <c r="C59" s="2" t="s">
        <v>9</v>
      </c>
    </row>
    <row r="60" spans="1:3" ht="12.5" x14ac:dyDescent="0.25">
      <c r="A60" s="2" t="s">
        <v>80</v>
      </c>
      <c r="B60" s="2" t="s">
        <v>8</v>
      </c>
      <c r="C60" s="2" t="s">
        <v>9</v>
      </c>
    </row>
    <row r="61" spans="1:3" ht="12.5" x14ac:dyDescent="0.25">
      <c r="A61" s="2" t="s">
        <v>81</v>
      </c>
      <c r="B61" s="2" t="s">
        <v>30</v>
      </c>
      <c r="C61" s="2" t="s">
        <v>9</v>
      </c>
    </row>
    <row r="62" spans="1:3" ht="12.5" x14ac:dyDescent="0.25">
      <c r="A62" s="2" t="s">
        <v>82</v>
      </c>
      <c r="B62" s="2" t="s">
        <v>8</v>
      </c>
      <c r="C62" s="2" t="s">
        <v>9</v>
      </c>
    </row>
    <row r="63" spans="1:3" ht="12.5" x14ac:dyDescent="0.25">
      <c r="A63" s="2" t="s">
        <v>83</v>
      </c>
      <c r="B63" s="2" t="s">
        <v>8</v>
      </c>
      <c r="C63" s="2" t="s">
        <v>9</v>
      </c>
    </row>
    <row r="64" spans="1:3" ht="12.5" x14ac:dyDescent="0.25">
      <c r="A64" s="2" t="s">
        <v>84</v>
      </c>
      <c r="B64" s="2" t="s">
        <v>8</v>
      </c>
      <c r="C64" s="2" t="s">
        <v>9</v>
      </c>
    </row>
    <row r="65" spans="1:3" ht="12.5" x14ac:dyDescent="0.25">
      <c r="A65" s="2" t="s">
        <v>85</v>
      </c>
      <c r="B65" s="2" t="s">
        <v>8</v>
      </c>
      <c r="C65" s="2" t="s">
        <v>9</v>
      </c>
    </row>
    <row r="66" spans="1:3" ht="12.5" x14ac:dyDescent="0.25">
      <c r="A66" s="2" t="s">
        <v>86</v>
      </c>
      <c r="B66" s="2" t="s">
        <v>8</v>
      </c>
      <c r="C66" s="2" t="s">
        <v>9</v>
      </c>
    </row>
    <row r="67" spans="1:3" ht="12.5" x14ac:dyDescent="0.25">
      <c r="A67" s="2" t="s">
        <v>87</v>
      </c>
      <c r="B67" s="2" t="s">
        <v>8</v>
      </c>
      <c r="C67" s="2" t="s">
        <v>9</v>
      </c>
    </row>
    <row r="68" spans="1:3" ht="12.5" x14ac:dyDescent="0.25">
      <c r="A68" s="2" t="s">
        <v>88</v>
      </c>
      <c r="B68" s="2" t="s">
        <v>8</v>
      </c>
      <c r="C68" s="2" t="s">
        <v>9</v>
      </c>
    </row>
    <row r="69" spans="1:3" ht="12.5" x14ac:dyDescent="0.25">
      <c r="A69" s="2" t="s">
        <v>89</v>
      </c>
      <c r="B69" s="2" t="s">
        <v>8</v>
      </c>
      <c r="C69" s="2" t="s">
        <v>9</v>
      </c>
    </row>
    <row r="70" spans="1:3" ht="12.5" x14ac:dyDescent="0.25">
      <c r="A70" s="2" t="s">
        <v>90</v>
      </c>
      <c r="B70" s="2" t="s">
        <v>8</v>
      </c>
      <c r="C70" s="2" t="s">
        <v>9</v>
      </c>
    </row>
    <row r="71" spans="1:3" ht="12.5" x14ac:dyDescent="0.25">
      <c r="A71" s="2" t="s">
        <v>91</v>
      </c>
      <c r="B71" s="2" t="s">
        <v>8</v>
      </c>
      <c r="C71" s="2" t="s">
        <v>9</v>
      </c>
    </row>
    <row r="72" spans="1:3" ht="12.5" x14ac:dyDescent="0.25">
      <c r="A72" s="2" t="s">
        <v>92</v>
      </c>
      <c r="B72" s="2" t="s">
        <v>15</v>
      </c>
      <c r="C72" s="2" t="s">
        <v>9</v>
      </c>
    </row>
    <row r="73" spans="1:3" ht="12.5" x14ac:dyDescent="0.25">
      <c r="A73" s="2" t="s">
        <v>93</v>
      </c>
      <c r="B73" s="2" t="s">
        <v>17</v>
      </c>
      <c r="C73" s="2" t="s">
        <v>9</v>
      </c>
    </row>
    <row r="74" spans="1:3" ht="12.5" x14ac:dyDescent="0.25">
      <c r="A74" s="2" t="s">
        <v>94</v>
      </c>
      <c r="B74" s="2" t="s">
        <v>12</v>
      </c>
      <c r="C74" s="2" t="s">
        <v>9</v>
      </c>
    </row>
    <row r="75" spans="1:3" ht="12.5" x14ac:dyDescent="0.25">
      <c r="A75" s="2" t="s">
        <v>95</v>
      </c>
      <c r="B75" s="2" t="s">
        <v>17</v>
      </c>
      <c r="C75" s="2" t="s">
        <v>9</v>
      </c>
    </row>
    <row r="76" spans="1:3" ht="12.5" x14ac:dyDescent="0.25">
      <c r="A76" s="2" t="s">
        <v>96</v>
      </c>
      <c r="B76" s="2" t="s">
        <v>12</v>
      </c>
      <c r="C76" s="2" t="s">
        <v>9</v>
      </c>
    </row>
    <row r="77" spans="1:3" ht="12.5" x14ac:dyDescent="0.25">
      <c r="A77" s="2" t="s">
        <v>97</v>
      </c>
      <c r="B77" s="2" t="s">
        <v>12</v>
      </c>
      <c r="C77" s="2" t="s">
        <v>9</v>
      </c>
    </row>
    <row r="78" spans="1:3" ht="12.5" x14ac:dyDescent="0.25">
      <c r="A78" s="2" t="s">
        <v>98</v>
      </c>
      <c r="B78" s="2" t="s">
        <v>8</v>
      </c>
      <c r="C78" s="2" t="s">
        <v>9</v>
      </c>
    </row>
    <row r="79" spans="1:3" ht="12.5" x14ac:dyDescent="0.25">
      <c r="A79" s="2" t="s">
        <v>99</v>
      </c>
      <c r="B79" s="2" t="s">
        <v>30</v>
      </c>
      <c r="C79" s="2" t="s">
        <v>9</v>
      </c>
    </row>
    <row r="80" spans="1:3" ht="12.5" x14ac:dyDescent="0.25">
      <c r="A80" s="2" t="s">
        <v>100</v>
      </c>
      <c r="B80" s="2" t="s">
        <v>12</v>
      </c>
      <c r="C80" s="2" t="s">
        <v>9</v>
      </c>
    </row>
    <row r="81" spans="1:3" ht="12.5" x14ac:dyDescent="0.25">
      <c r="A81" s="2" t="s">
        <v>101</v>
      </c>
      <c r="B81" s="2" t="s">
        <v>8</v>
      </c>
      <c r="C81" s="2" t="s">
        <v>9</v>
      </c>
    </row>
    <row r="82" spans="1:3" ht="12.5" x14ac:dyDescent="0.25">
      <c r="A82" s="2" t="s">
        <v>102</v>
      </c>
      <c r="B82" s="2" t="s">
        <v>28</v>
      </c>
      <c r="C82" s="2" t="s">
        <v>9</v>
      </c>
    </row>
    <row r="83" spans="1:3" ht="12.5" x14ac:dyDescent="0.25">
      <c r="A83" s="2" t="s">
        <v>103</v>
      </c>
      <c r="B83" s="2" t="s">
        <v>8</v>
      </c>
      <c r="C83" s="2" t="s">
        <v>9</v>
      </c>
    </row>
    <row r="84" spans="1:3" ht="12.5" x14ac:dyDescent="0.25">
      <c r="A84" s="2" t="s">
        <v>104</v>
      </c>
      <c r="B84" s="2" t="s">
        <v>17</v>
      </c>
      <c r="C84" s="2" t="s">
        <v>9</v>
      </c>
    </row>
    <row r="85" spans="1:3" ht="12.5" x14ac:dyDescent="0.25">
      <c r="A85" s="2" t="s">
        <v>105</v>
      </c>
      <c r="B85" s="2" t="s">
        <v>22</v>
      </c>
      <c r="C85" s="2" t="s">
        <v>9</v>
      </c>
    </row>
    <row r="86" spans="1:3" ht="12.5" x14ac:dyDescent="0.25">
      <c r="A86" s="2" t="s">
        <v>106</v>
      </c>
      <c r="B86" s="2" t="s">
        <v>25</v>
      </c>
      <c r="C86" s="2" t="s">
        <v>9</v>
      </c>
    </row>
    <row r="87" spans="1:3" ht="12.5" x14ac:dyDescent="0.25">
      <c r="A87" s="2" t="s">
        <v>107</v>
      </c>
      <c r="B87" s="2" t="s">
        <v>12</v>
      </c>
      <c r="C87" s="2" t="s">
        <v>9</v>
      </c>
    </row>
    <row r="88" spans="1:3" ht="12.5" x14ac:dyDescent="0.25">
      <c r="A88" s="2" t="s">
        <v>108</v>
      </c>
      <c r="B88" s="2" t="s">
        <v>8</v>
      </c>
      <c r="C88" s="2" t="s">
        <v>9</v>
      </c>
    </row>
    <row r="89" spans="1:3" ht="12.5" x14ac:dyDescent="0.25">
      <c r="A89" s="2" t="s">
        <v>109</v>
      </c>
      <c r="B89" s="2" t="s">
        <v>8</v>
      </c>
      <c r="C89" s="2" t="s">
        <v>9</v>
      </c>
    </row>
    <row r="90" spans="1:3" ht="12.5" x14ac:dyDescent="0.25">
      <c r="A90" s="2" t="s">
        <v>110</v>
      </c>
      <c r="B90" s="2" t="s">
        <v>8</v>
      </c>
      <c r="C90" s="2" t="s">
        <v>9</v>
      </c>
    </row>
    <row r="91" spans="1:3" ht="12.5" x14ac:dyDescent="0.25">
      <c r="A91" s="2" t="s">
        <v>111</v>
      </c>
      <c r="B91" s="2" t="s">
        <v>8</v>
      </c>
      <c r="C91" s="2" t="s">
        <v>9</v>
      </c>
    </row>
    <row r="92" spans="1:3" ht="12.5" x14ac:dyDescent="0.25">
      <c r="A92" s="2" t="s">
        <v>112</v>
      </c>
      <c r="B92" s="2" t="s">
        <v>30</v>
      </c>
      <c r="C92" s="2" t="s">
        <v>9</v>
      </c>
    </row>
    <row r="93" spans="1:3" ht="12.5" x14ac:dyDescent="0.25">
      <c r="A93" s="2" t="s">
        <v>113</v>
      </c>
      <c r="B93" s="2" t="s">
        <v>8</v>
      </c>
      <c r="C93" s="2" t="s">
        <v>9</v>
      </c>
    </row>
    <row r="94" spans="1:3" ht="12.5" x14ac:dyDescent="0.25">
      <c r="A94" s="2" t="s">
        <v>114</v>
      </c>
      <c r="B94" s="2" t="s">
        <v>8</v>
      </c>
      <c r="C94" s="2" t="s">
        <v>9</v>
      </c>
    </row>
    <row r="95" spans="1:3" ht="12.5" x14ac:dyDescent="0.25">
      <c r="A95" s="2" t="s">
        <v>115</v>
      </c>
      <c r="B95" s="2" t="s">
        <v>17</v>
      </c>
      <c r="C95" s="2" t="s">
        <v>9</v>
      </c>
    </row>
    <row r="96" spans="1:3" ht="12.5" x14ac:dyDescent="0.25">
      <c r="A96" s="2" t="s">
        <v>116</v>
      </c>
      <c r="B96" s="2" t="s">
        <v>8</v>
      </c>
      <c r="C96" s="2" t="s">
        <v>9</v>
      </c>
    </row>
    <row r="97" spans="1:3" ht="12.5" x14ac:dyDescent="0.25">
      <c r="A97" s="2" t="s">
        <v>117</v>
      </c>
      <c r="B97" s="2" t="s">
        <v>28</v>
      </c>
      <c r="C97" s="2" t="s">
        <v>9</v>
      </c>
    </row>
    <row r="98" spans="1:3" ht="12.5" x14ac:dyDescent="0.25">
      <c r="A98" s="2" t="s">
        <v>118</v>
      </c>
      <c r="B98" s="2" t="s">
        <v>8</v>
      </c>
      <c r="C98" s="2" t="s">
        <v>9</v>
      </c>
    </row>
    <row r="99" spans="1:3" ht="12.5" x14ac:dyDescent="0.25">
      <c r="A99" s="2" t="s">
        <v>119</v>
      </c>
      <c r="B99" s="2" t="s">
        <v>8</v>
      </c>
      <c r="C99" s="2" t="s">
        <v>9</v>
      </c>
    </row>
    <row r="100" spans="1:3" ht="12.5" x14ac:dyDescent="0.25">
      <c r="A100" s="2" t="s">
        <v>120</v>
      </c>
      <c r="B100" s="2" t="s">
        <v>8</v>
      </c>
      <c r="C100" s="2" t="s">
        <v>9</v>
      </c>
    </row>
    <row r="101" spans="1:3" ht="12.5" x14ac:dyDescent="0.25">
      <c r="A101" s="2" t="s">
        <v>121</v>
      </c>
      <c r="B101" s="2" t="s">
        <v>17</v>
      </c>
      <c r="C101" s="2" t="s">
        <v>9</v>
      </c>
    </row>
    <row r="102" spans="1:3" ht="12.5" x14ac:dyDescent="0.25">
      <c r="A102" s="2" t="s">
        <v>122</v>
      </c>
      <c r="B102" s="2" t="s">
        <v>8</v>
      </c>
      <c r="C102" s="2" t="s">
        <v>9</v>
      </c>
    </row>
    <row r="103" spans="1:3" ht="12.5" x14ac:dyDescent="0.25">
      <c r="A103" s="2" t="s">
        <v>123</v>
      </c>
      <c r="B103" s="2" t="s">
        <v>8</v>
      </c>
      <c r="C103" s="2" t="s">
        <v>9</v>
      </c>
    </row>
    <row r="104" spans="1:3" ht="12.5" x14ac:dyDescent="0.25">
      <c r="A104" s="2" t="s">
        <v>124</v>
      </c>
      <c r="B104" s="2" t="s">
        <v>8</v>
      </c>
      <c r="C104" s="2" t="s">
        <v>9</v>
      </c>
    </row>
    <row r="105" spans="1:3" ht="12.5" x14ac:dyDescent="0.25">
      <c r="A105" s="2" t="s">
        <v>125</v>
      </c>
      <c r="B105" s="2" t="s">
        <v>8</v>
      </c>
      <c r="C105" s="2" t="s">
        <v>9</v>
      </c>
    </row>
    <row r="106" spans="1:3" ht="12.5" x14ac:dyDescent="0.25">
      <c r="A106" s="2" t="s">
        <v>126</v>
      </c>
      <c r="B106" s="2" t="s">
        <v>8</v>
      </c>
      <c r="C106" s="2" t="s">
        <v>9</v>
      </c>
    </row>
    <row r="107" spans="1:3" ht="12.5" x14ac:dyDescent="0.25">
      <c r="A107" s="2" t="s">
        <v>127</v>
      </c>
      <c r="B107" s="2" t="s">
        <v>17</v>
      </c>
      <c r="C107" s="2" t="s">
        <v>9</v>
      </c>
    </row>
    <row r="108" spans="1:3" ht="12.5" x14ac:dyDescent="0.25">
      <c r="A108" s="2" t="s">
        <v>128</v>
      </c>
      <c r="B108" s="2" t="s">
        <v>8</v>
      </c>
      <c r="C108" s="2" t="s">
        <v>9</v>
      </c>
    </row>
    <row r="109" spans="1:3" ht="12.5" x14ac:dyDescent="0.25">
      <c r="A109" s="2" t="s">
        <v>129</v>
      </c>
      <c r="B109" s="2" t="s">
        <v>8</v>
      </c>
      <c r="C109" s="2" t="s">
        <v>9</v>
      </c>
    </row>
    <row r="110" spans="1:3" ht="12.5" x14ac:dyDescent="0.25">
      <c r="A110" s="2" t="s">
        <v>130</v>
      </c>
      <c r="B110" s="2" t="s">
        <v>17</v>
      </c>
      <c r="C110" s="2" t="s">
        <v>9</v>
      </c>
    </row>
    <row r="111" spans="1:3" ht="12.5" x14ac:dyDescent="0.25">
      <c r="A111" s="2" t="s">
        <v>131</v>
      </c>
      <c r="B111" s="2" t="s">
        <v>8</v>
      </c>
      <c r="C111" s="2" t="s">
        <v>9</v>
      </c>
    </row>
    <row r="112" spans="1:3" ht="12.5" x14ac:dyDescent="0.25">
      <c r="A112" s="2" t="s">
        <v>132</v>
      </c>
      <c r="B112" s="2" t="s">
        <v>8</v>
      </c>
      <c r="C112" s="2" t="s">
        <v>9</v>
      </c>
    </row>
    <row r="113" spans="1:3" ht="12.5" x14ac:dyDescent="0.25">
      <c r="A113" s="2" t="s">
        <v>133</v>
      </c>
      <c r="B113" s="2" t="s">
        <v>28</v>
      </c>
      <c r="C113" s="2" t="s">
        <v>9</v>
      </c>
    </row>
    <row r="114" spans="1:3" ht="12.5" x14ac:dyDescent="0.25">
      <c r="A114" s="2" t="s">
        <v>134</v>
      </c>
      <c r="B114" s="2" t="s">
        <v>30</v>
      </c>
      <c r="C114" s="2" t="s">
        <v>9</v>
      </c>
    </row>
    <row r="115" spans="1:3" ht="12.5" x14ac:dyDescent="0.25">
      <c r="A115" s="2" t="s">
        <v>135</v>
      </c>
      <c r="B115" s="2" t="s">
        <v>8</v>
      </c>
      <c r="C115" s="2" t="s">
        <v>9</v>
      </c>
    </row>
    <row r="116" spans="1:3" ht="12.5" x14ac:dyDescent="0.25">
      <c r="A116" s="2" t="s">
        <v>136</v>
      </c>
      <c r="B116" s="2" t="s">
        <v>12</v>
      </c>
      <c r="C116" s="2" t="s">
        <v>9</v>
      </c>
    </row>
    <row r="117" spans="1:3" ht="12.5" x14ac:dyDescent="0.25">
      <c r="A117" s="2" t="s">
        <v>137</v>
      </c>
      <c r="B117" s="2" t="s">
        <v>12</v>
      </c>
      <c r="C117" s="2" t="s">
        <v>9</v>
      </c>
    </row>
    <row r="118" spans="1:3" ht="12.5" x14ac:dyDescent="0.25">
      <c r="A118" s="2" t="s">
        <v>138</v>
      </c>
      <c r="B118" s="2" t="s">
        <v>8</v>
      </c>
      <c r="C118" s="2" t="s">
        <v>9</v>
      </c>
    </row>
    <row r="119" spans="1:3" ht="12.5" x14ac:dyDescent="0.25">
      <c r="A119" s="2" t="s">
        <v>139</v>
      </c>
      <c r="B119" s="2" t="s">
        <v>8</v>
      </c>
      <c r="C119" s="2" t="s">
        <v>9</v>
      </c>
    </row>
    <row r="120" spans="1:3" ht="12.5" x14ac:dyDescent="0.25">
      <c r="A120" s="2" t="s">
        <v>140</v>
      </c>
      <c r="B120" s="2" t="s">
        <v>8</v>
      </c>
      <c r="C120" s="2" t="s">
        <v>9</v>
      </c>
    </row>
    <row r="121" spans="1:3" ht="12.5" x14ac:dyDescent="0.25">
      <c r="A121" s="2" t="s">
        <v>141</v>
      </c>
      <c r="B121" s="2" t="s">
        <v>8</v>
      </c>
      <c r="C121" s="2" t="s">
        <v>9</v>
      </c>
    </row>
    <row r="122" spans="1:3" ht="12.5" x14ac:dyDescent="0.25">
      <c r="A122" s="2" t="s">
        <v>142</v>
      </c>
      <c r="B122" s="2" t="s">
        <v>30</v>
      </c>
      <c r="C122" s="2" t="s">
        <v>9</v>
      </c>
    </row>
    <row r="123" spans="1:3" ht="12.5" x14ac:dyDescent="0.25">
      <c r="A123" s="2" t="s">
        <v>143</v>
      </c>
      <c r="B123" s="2" t="s">
        <v>28</v>
      </c>
      <c r="C123" s="2" t="s">
        <v>9</v>
      </c>
    </row>
    <row r="124" spans="1:3" ht="12.5" x14ac:dyDescent="0.25">
      <c r="A124" s="2" t="s">
        <v>144</v>
      </c>
      <c r="B124" s="2" t="s">
        <v>30</v>
      </c>
      <c r="C124" s="2" t="s">
        <v>9</v>
      </c>
    </row>
    <row r="125" spans="1:3" ht="12.5" x14ac:dyDescent="0.25">
      <c r="A125" s="2" t="s">
        <v>145</v>
      </c>
      <c r="B125" s="2" t="s">
        <v>12</v>
      </c>
      <c r="C125" s="2" t="s">
        <v>9</v>
      </c>
    </row>
    <row r="126" spans="1:3" ht="12.5" x14ac:dyDescent="0.25">
      <c r="A126" s="2" t="s">
        <v>146</v>
      </c>
      <c r="B126" s="2" t="s">
        <v>22</v>
      </c>
      <c r="C126" s="2" t="s">
        <v>9</v>
      </c>
    </row>
    <row r="127" spans="1:3" ht="12.5" x14ac:dyDescent="0.25">
      <c r="A127" s="2" t="s">
        <v>147</v>
      </c>
      <c r="B127" s="2" t="s">
        <v>28</v>
      </c>
      <c r="C127" s="2" t="s">
        <v>9</v>
      </c>
    </row>
    <row r="128" spans="1:3" ht="12.5" x14ac:dyDescent="0.25">
      <c r="A128" s="2" t="s">
        <v>148</v>
      </c>
      <c r="B128" s="2" t="s">
        <v>30</v>
      </c>
      <c r="C128" s="2" t="s">
        <v>9</v>
      </c>
    </row>
    <row r="129" spans="1:3" ht="12.5" x14ac:dyDescent="0.25">
      <c r="A129" s="2" t="s">
        <v>149</v>
      </c>
      <c r="B129" s="2" t="s">
        <v>15</v>
      </c>
      <c r="C129" s="2" t="s">
        <v>9</v>
      </c>
    </row>
    <row r="130" spans="1:3" ht="12.5" x14ac:dyDescent="0.25">
      <c r="A130" s="2" t="s">
        <v>150</v>
      </c>
      <c r="B130" s="2" t="s">
        <v>22</v>
      </c>
      <c r="C130" s="2" t="s">
        <v>9</v>
      </c>
    </row>
    <row r="131" spans="1:3" ht="12.5" x14ac:dyDescent="0.25">
      <c r="A131" s="2" t="s">
        <v>151</v>
      </c>
      <c r="B131" s="2" t="s">
        <v>12</v>
      </c>
      <c r="C131" s="2" t="s">
        <v>9</v>
      </c>
    </row>
    <row r="132" spans="1:3" ht="12.5" x14ac:dyDescent="0.25">
      <c r="A132" s="2" t="s">
        <v>152</v>
      </c>
      <c r="B132" s="2" t="s">
        <v>28</v>
      </c>
      <c r="C132" s="2" t="s">
        <v>9</v>
      </c>
    </row>
    <row r="133" spans="1:3" ht="12.5" x14ac:dyDescent="0.25">
      <c r="A133" s="2" t="s">
        <v>153</v>
      </c>
      <c r="B133" s="2" t="s">
        <v>25</v>
      </c>
      <c r="C133" s="2" t="s">
        <v>9</v>
      </c>
    </row>
    <row r="134" spans="1:3" ht="12.5" x14ac:dyDescent="0.25">
      <c r="A134" s="2" t="s">
        <v>154</v>
      </c>
      <c r="B134" s="2" t="s">
        <v>8</v>
      </c>
      <c r="C134" s="2" t="s">
        <v>9</v>
      </c>
    </row>
    <row r="135" spans="1:3" ht="12.5" x14ac:dyDescent="0.25">
      <c r="A135" s="2" t="s">
        <v>155</v>
      </c>
      <c r="B135" s="2" t="s">
        <v>8</v>
      </c>
      <c r="C135" s="2" t="s">
        <v>9</v>
      </c>
    </row>
    <row r="136" spans="1:3" ht="12.5" x14ac:dyDescent="0.25">
      <c r="A136" s="2" t="s">
        <v>156</v>
      </c>
      <c r="B136" s="2" t="s">
        <v>15</v>
      </c>
      <c r="C136" s="2" t="s">
        <v>9</v>
      </c>
    </row>
    <row r="137" spans="1:3" ht="12.5" x14ac:dyDescent="0.25">
      <c r="A137" s="2" t="s">
        <v>157</v>
      </c>
      <c r="B137" s="2" t="s">
        <v>28</v>
      </c>
      <c r="C137" s="2" t="s">
        <v>9</v>
      </c>
    </row>
    <row r="138" spans="1:3" ht="12.5" x14ac:dyDescent="0.25">
      <c r="A138" s="2" t="s">
        <v>158</v>
      </c>
      <c r="B138" s="2" t="s">
        <v>8</v>
      </c>
      <c r="C138" s="2" t="s">
        <v>9</v>
      </c>
    </row>
    <row r="139" spans="1:3" ht="12.5" x14ac:dyDescent="0.25">
      <c r="A139" s="2" t="s">
        <v>159</v>
      </c>
      <c r="B139" s="2" t="s">
        <v>28</v>
      </c>
      <c r="C139" s="2" t="s">
        <v>9</v>
      </c>
    </row>
    <row r="140" spans="1:3" ht="12.5" x14ac:dyDescent="0.25">
      <c r="A140" s="2" t="s">
        <v>160</v>
      </c>
      <c r="B140" s="2" t="s">
        <v>8</v>
      </c>
      <c r="C140" s="2" t="s">
        <v>9</v>
      </c>
    </row>
    <row r="141" spans="1:3" ht="12.5" x14ac:dyDescent="0.25">
      <c r="A141" s="2" t="s">
        <v>161</v>
      </c>
      <c r="B141" s="2" t="s">
        <v>15</v>
      </c>
      <c r="C141" s="2" t="s">
        <v>9</v>
      </c>
    </row>
    <row r="142" spans="1:3" ht="12.5" x14ac:dyDescent="0.25">
      <c r="A142" s="2" t="s">
        <v>162</v>
      </c>
      <c r="B142" s="2" t="s">
        <v>8</v>
      </c>
      <c r="C142" s="2" t="s">
        <v>9</v>
      </c>
    </row>
    <row r="143" spans="1:3" ht="12.5" x14ac:dyDescent="0.25">
      <c r="A143" s="2" t="s">
        <v>163</v>
      </c>
      <c r="B143" s="2" t="s">
        <v>30</v>
      </c>
      <c r="C143" s="2" t="s">
        <v>9</v>
      </c>
    </row>
    <row r="144" spans="1:3" ht="12.5" x14ac:dyDescent="0.25">
      <c r="A144" s="2" t="s">
        <v>164</v>
      </c>
      <c r="B144" s="2" t="s">
        <v>8</v>
      </c>
      <c r="C144" s="2" t="s">
        <v>9</v>
      </c>
    </row>
    <row r="145" spans="1:3" ht="12.5" x14ac:dyDescent="0.25">
      <c r="A145" s="2" t="s">
        <v>165</v>
      </c>
      <c r="B145" s="2" t="s">
        <v>30</v>
      </c>
      <c r="C145" s="2" t="s">
        <v>9</v>
      </c>
    </row>
    <row r="146" spans="1:3" ht="12.5" x14ac:dyDescent="0.25">
      <c r="A146" s="2" t="s">
        <v>166</v>
      </c>
      <c r="B146" s="2" t="s">
        <v>30</v>
      </c>
      <c r="C146" s="2" t="s">
        <v>9</v>
      </c>
    </row>
    <row r="147" spans="1:3" ht="12.5" x14ac:dyDescent="0.25">
      <c r="A147" s="2" t="s">
        <v>167</v>
      </c>
      <c r="B147" s="2" t="s">
        <v>28</v>
      </c>
      <c r="C147" s="2" t="s">
        <v>9</v>
      </c>
    </row>
    <row r="148" spans="1:3" ht="12.5" x14ac:dyDescent="0.25">
      <c r="A148" s="2" t="s">
        <v>168</v>
      </c>
      <c r="B148" s="2" t="s">
        <v>8</v>
      </c>
      <c r="C148" s="2" t="s">
        <v>9</v>
      </c>
    </row>
    <row r="149" spans="1:3" ht="12.5" x14ac:dyDescent="0.25">
      <c r="A149" s="2" t="s">
        <v>169</v>
      </c>
      <c r="B149" s="2" t="s">
        <v>22</v>
      </c>
      <c r="C149" s="2" t="s">
        <v>9</v>
      </c>
    </row>
    <row r="150" spans="1:3" ht="12.5" x14ac:dyDescent="0.25">
      <c r="A150" s="2" t="s">
        <v>170</v>
      </c>
      <c r="B150" s="2" t="s">
        <v>12</v>
      </c>
      <c r="C150" s="2" t="s">
        <v>9</v>
      </c>
    </row>
    <row r="151" spans="1:3" ht="12.5" x14ac:dyDescent="0.25">
      <c r="A151" s="2" t="s">
        <v>171</v>
      </c>
      <c r="B151" s="2" t="s">
        <v>8</v>
      </c>
      <c r="C151" s="2" t="s">
        <v>9</v>
      </c>
    </row>
    <row r="152" spans="1:3" ht="12.5" x14ac:dyDescent="0.25">
      <c r="A152" s="2" t="s">
        <v>172</v>
      </c>
      <c r="B152" s="2" t="s">
        <v>8</v>
      </c>
      <c r="C152" s="2" t="s">
        <v>9</v>
      </c>
    </row>
    <row r="153" spans="1:3" ht="12.5" x14ac:dyDescent="0.25">
      <c r="A153" s="2" t="s">
        <v>173</v>
      </c>
      <c r="B153" s="2" t="s">
        <v>28</v>
      </c>
      <c r="C153" s="2" t="s">
        <v>9</v>
      </c>
    </row>
    <row r="154" spans="1:3" ht="12.5" x14ac:dyDescent="0.25">
      <c r="A154" s="2" t="s">
        <v>174</v>
      </c>
      <c r="B154" s="2" t="s">
        <v>22</v>
      </c>
      <c r="C154" s="2" t="s">
        <v>9</v>
      </c>
    </row>
    <row r="155" spans="1:3" ht="12.5" x14ac:dyDescent="0.25">
      <c r="A155" s="2" t="s">
        <v>175</v>
      </c>
      <c r="B155" s="2" t="s">
        <v>8</v>
      </c>
      <c r="C155" s="2" t="s">
        <v>9</v>
      </c>
    </row>
    <row r="156" spans="1:3" ht="12.5" x14ac:dyDescent="0.25">
      <c r="A156" s="2" t="s">
        <v>176</v>
      </c>
      <c r="B156" s="2" t="s">
        <v>12</v>
      </c>
      <c r="C156" s="2" t="s">
        <v>9</v>
      </c>
    </row>
    <row r="157" spans="1:3" ht="12.5" x14ac:dyDescent="0.25">
      <c r="A157" s="2" t="s">
        <v>177</v>
      </c>
      <c r="B157" s="2" t="s">
        <v>30</v>
      </c>
      <c r="C157" s="2" t="s">
        <v>9</v>
      </c>
    </row>
    <row r="158" spans="1:3" ht="12.5" x14ac:dyDescent="0.25">
      <c r="A158" s="2" t="s">
        <v>178</v>
      </c>
      <c r="B158" s="2" t="s">
        <v>8</v>
      </c>
      <c r="C158" s="2" t="s">
        <v>9</v>
      </c>
    </row>
    <row r="159" spans="1:3" ht="12.5" x14ac:dyDescent="0.25">
      <c r="A159" s="2" t="s">
        <v>179</v>
      </c>
      <c r="B159" s="2" t="s">
        <v>8</v>
      </c>
      <c r="C159" s="2" t="s">
        <v>9</v>
      </c>
    </row>
    <row r="160" spans="1:3" ht="12.5" x14ac:dyDescent="0.25">
      <c r="A160" s="2" t="s">
        <v>180</v>
      </c>
      <c r="B160" s="2" t="s">
        <v>8</v>
      </c>
      <c r="C160" s="2" t="s">
        <v>9</v>
      </c>
    </row>
    <row r="161" spans="1:3" ht="12.5" x14ac:dyDescent="0.25">
      <c r="A161" s="2" t="s">
        <v>181</v>
      </c>
      <c r="B161" s="2" t="s">
        <v>8</v>
      </c>
      <c r="C161" s="2" t="s">
        <v>9</v>
      </c>
    </row>
    <row r="162" spans="1:3" ht="12.5" x14ac:dyDescent="0.25">
      <c r="A162" s="2" t="s">
        <v>182</v>
      </c>
      <c r="B162" s="2" t="s">
        <v>8</v>
      </c>
      <c r="C162" s="2" t="s">
        <v>9</v>
      </c>
    </row>
    <row r="163" spans="1:3" ht="12.5" x14ac:dyDescent="0.25">
      <c r="A163" s="2" t="s">
        <v>183</v>
      </c>
      <c r="B163" s="2" t="s">
        <v>8</v>
      </c>
      <c r="C163" s="2" t="s">
        <v>9</v>
      </c>
    </row>
    <row r="164" spans="1:3" ht="12.5" x14ac:dyDescent="0.25">
      <c r="A164" s="2" t="s">
        <v>184</v>
      </c>
      <c r="B164" s="2" t="s">
        <v>30</v>
      </c>
      <c r="C164" s="2" t="s">
        <v>9</v>
      </c>
    </row>
    <row r="165" spans="1:3" ht="12.5" x14ac:dyDescent="0.25">
      <c r="A165" s="2" t="s">
        <v>185</v>
      </c>
      <c r="B165" s="2" t="s">
        <v>8</v>
      </c>
      <c r="C165" s="2" t="s">
        <v>9</v>
      </c>
    </row>
    <row r="166" spans="1:3" ht="12.5" x14ac:dyDescent="0.25">
      <c r="A166" s="2" t="s">
        <v>186</v>
      </c>
      <c r="B166" s="2" t="s">
        <v>17</v>
      </c>
      <c r="C166" s="2" t="s">
        <v>9</v>
      </c>
    </row>
    <row r="167" spans="1:3" ht="12.5" x14ac:dyDescent="0.25">
      <c r="A167" s="2" t="s">
        <v>187</v>
      </c>
      <c r="B167" s="2" t="s">
        <v>8</v>
      </c>
      <c r="C167" s="2" t="s">
        <v>9</v>
      </c>
    </row>
    <row r="168" spans="1:3" ht="12.5" x14ac:dyDescent="0.25">
      <c r="A168" s="2" t="s">
        <v>188</v>
      </c>
      <c r="B168" s="2" t="s">
        <v>17</v>
      </c>
      <c r="C168" s="2" t="s">
        <v>9</v>
      </c>
    </row>
    <row r="169" spans="1:3" ht="12.5" x14ac:dyDescent="0.25">
      <c r="A169" s="2" t="s">
        <v>189</v>
      </c>
      <c r="B169" s="2" t="s">
        <v>17</v>
      </c>
      <c r="C169" s="2" t="s">
        <v>9</v>
      </c>
    </row>
    <row r="170" spans="1:3" ht="12.5" x14ac:dyDescent="0.25">
      <c r="A170" s="2" t="s">
        <v>190</v>
      </c>
      <c r="B170" s="2" t="s">
        <v>8</v>
      </c>
      <c r="C170" s="2" t="s">
        <v>9</v>
      </c>
    </row>
    <row r="171" spans="1:3" ht="12.5" x14ac:dyDescent="0.25">
      <c r="A171" s="2" t="s">
        <v>191</v>
      </c>
      <c r="B171" s="2" t="s">
        <v>8</v>
      </c>
      <c r="C171" s="2" t="s">
        <v>9</v>
      </c>
    </row>
    <row r="172" spans="1:3" ht="12.5" x14ac:dyDescent="0.25">
      <c r="A172" s="2" t="s">
        <v>192</v>
      </c>
      <c r="B172" s="2" t="s">
        <v>8</v>
      </c>
      <c r="C172" s="2" t="s">
        <v>9</v>
      </c>
    </row>
    <row r="173" spans="1:3" ht="12.5" x14ac:dyDescent="0.25">
      <c r="A173" s="2" t="s">
        <v>193</v>
      </c>
      <c r="B173" s="2" t="s">
        <v>30</v>
      </c>
      <c r="C173" s="2" t="s">
        <v>9</v>
      </c>
    </row>
    <row r="174" spans="1:3" ht="12.5" x14ac:dyDescent="0.25">
      <c r="A174" s="2" t="s">
        <v>194</v>
      </c>
      <c r="B174" s="2" t="s">
        <v>8</v>
      </c>
      <c r="C174" s="2" t="s">
        <v>9</v>
      </c>
    </row>
    <row r="175" spans="1:3" ht="12.5" x14ac:dyDescent="0.25">
      <c r="A175" s="2" t="s">
        <v>195</v>
      </c>
      <c r="B175" s="2" t="s">
        <v>8</v>
      </c>
      <c r="C175" s="2" t="s">
        <v>9</v>
      </c>
    </row>
    <row r="176" spans="1:3" ht="12.5" x14ac:dyDescent="0.25">
      <c r="A176" s="2" t="s">
        <v>196</v>
      </c>
      <c r="B176" s="2" t="s">
        <v>28</v>
      </c>
      <c r="C176" s="2" t="s">
        <v>9</v>
      </c>
    </row>
    <row r="177" spans="1:3" ht="12.5" x14ac:dyDescent="0.25">
      <c r="A177" s="2" t="s">
        <v>197</v>
      </c>
      <c r="B177" s="2" t="s">
        <v>8</v>
      </c>
      <c r="C177" s="2" t="s">
        <v>9</v>
      </c>
    </row>
    <row r="178" spans="1:3" ht="12.5" x14ac:dyDescent="0.25">
      <c r="A178" s="2" t="s">
        <v>198</v>
      </c>
      <c r="B178" s="2" t="s">
        <v>8</v>
      </c>
      <c r="C178" s="2" t="s">
        <v>9</v>
      </c>
    </row>
    <row r="179" spans="1:3" ht="12.5" x14ac:dyDescent="0.25">
      <c r="A179" s="2" t="s">
        <v>199</v>
      </c>
      <c r="B179" s="2" t="s">
        <v>8</v>
      </c>
      <c r="C179" s="2" t="s">
        <v>9</v>
      </c>
    </row>
    <row r="180" spans="1:3" ht="12.5" x14ac:dyDescent="0.25">
      <c r="A180" s="2" t="s">
        <v>200</v>
      </c>
      <c r="B180" s="2" t="s">
        <v>8</v>
      </c>
      <c r="C180" s="2" t="s">
        <v>9</v>
      </c>
    </row>
    <row r="181" spans="1:3" ht="12.5" x14ac:dyDescent="0.25">
      <c r="A181" s="2" t="s">
        <v>201</v>
      </c>
      <c r="B181" s="2" t="s">
        <v>30</v>
      </c>
      <c r="C181" s="2" t="s">
        <v>9</v>
      </c>
    </row>
    <row r="182" spans="1:3" ht="12.5" x14ac:dyDescent="0.25">
      <c r="A182" s="2" t="s">
        <v>202</v>
      </c>
      <c r="B182" s="2" t="s">
        <v>12</v>
      </c>
      <c r="C182" s="2" t="s">
        <v>9</v>
      </c>
    </row>
    <row r="183" spans="1:3" ht="12.5" x14ac:dyDescent="0.25">
      <c r="A183" s="2" t="s">
        <v>203</v>
      </c>
      <c r="B183" s="2" t="s">
        <v>32</v>
      </c>
      <c r="C183" s="2" t="s">
        <v>9</v>
      </c>
    </row>
    <row r="184" spans="1:3" ht="12.5" x14ac:dyDescent="0.25">
      <c r="A184" s="2" t="s">
        <v>204</v>
      </c>
      <c r="B184" s="2" t="s">
        <v>30</v>
      </c>
      <c r="C184" s="2" t="s">
        <v>9</v>
      </c>
    </row>
    <row r="185" spans="1:3" ht="12.5" x14ac:dyDescent="0.25">
      <c r="A185" s="2" t="s">
        <v>205</v>
      </c>
      <c r="B185" s="2" t="s">
        <v>30</v>
      </c>
      <c r="C185" s="2" t="s">
        <v>9</v>
      </c>
    </row>
    <row r="186" spans="1:3" ht="12.5" x14ac:dyDescent="0.25">
      <c r="A186" s="2" t="s">
        <v>206</v>
      </c>
      <c r="B186" s="2" t="s">
        <v>12</v>
      </c>
      <c r="C186" s="2" t="s">
        <v>9</v>
      </c>
    </row>
    <row r="187" spans="1:3" ht="12.5" x14ac:dyDescent="0.25">
      <c r="A187" s="2" t="s">
        <v>207</v>
      </c>
      <c r="B187" s="2" t="s">
        <v>30</v>
      </c>
      <c r="C187" s="2" t="s">
        <v>9</v>
      </c>
    </row>
    <row r="188" spans="1:3" ht="12.5" x14ac:dyDescent="0.25">
      <c r="A188" s="2" t="s">
        <v>208</v>
      </c>
      <c r="B188" s="2" t="s">
        <v>12</v>
      </c>
      <c r="C188" s="2" t="s">
        <v>9</v>
      </c>
    </row>
    <row r="189" spans="1:3" ht="12.5" x14ac:dyDescent="0.25">
      <c r="A189" s="9" t="s">
        <v>209</v>
      </c>
      <c r="B189" s="9" t="s">
        <v>12</v>
      </c>
      <c r="C189" s="9" t="s">
        <v>9</v>
      </c>
    </row>
    <row r="190" spans="1:3" ht="12.5" x14ac:dyDescent="0.25">
      <c r="A190" s="9" t="s">
        <v>210</v>
      </c>
      <c r="B190" s="9" t="s">
        <v>28</v>
      </c>
      <c r="C190" s="9" t="s">
        <v>9</v>
      </c>
    </row>
    <row r="191" spans="1:3" ht="12.5" x14ac:dyDescent="0.25">
      <c r="A191" s="9" t="s">
        <v>211</v>
      </c>
      <c r="B191" s="2" t="s">
        <v>30</v>
      </c>
      <c r="C191" s="9" t="s">
        <v>9</v>
      </c>
    </row>
    <row r="192" spans="1:3" ht="12.5" x14ac:dyDescent="0.25">
      <c r="A192" s="2" t="s">
        <v>212</v>
      </c>
      <c r="B192" s="2" t="s">
        <v>28</v>
      </c>
      <c r="C192" s="2" t="s">
        <v>9</v>
      </c>
    </row>
    <row r="193" spans="1:3" ht="12.5" x14ac:dyDescent="0.25">
      <c r="A193" s="2" t="s">
        <v>213</v>
      </c>
      <c r="B193" s="2" t="s">
        <v>8</v>
      </c>
      <c r="C193" s="2" t="s">
        <v>9</v>
      </c>
    </row>
    <row r="194" spans="1:3" ht="12.5" x14ac:dyDescent="0.25">
      <c r="A194" s="2" t="s">
        <v>214</v>
      </c>
      <c r="B194" s="2" t="s">
        <v>8</v>
      </c>
      <c r="C194" s="2" t="s">
        <v>9</v>
      </c>
    </row>
    <row r="195" spans="1:3" ht="12.5" x14ac:dyDescent="0.25">
      <c r="A195" s="9" t="s">
        <v>215</v>
      </c>
      <c r="B195" s="9" t="s">
        <v>8</v>
      </c>
      <c r="C195" s="9" t="s">
        <v>9</v>
      </c>
    </row>
    <row r="196" spans="1:3" ht="12.5" x14ac:dyDescent="0.25">
      <c r="A196" s="9" t="s">
        <v>216</v>
      </c>
      <c r="B196" s="9" t="s">
        <v>8</v>
      </c>
      <c r="C196" s="9" t="s">
        <v>9</v>
      </c>
    </row>
    <row r="197" spans="1:3" ht="12.5" x14ac:dyDescent="0.25">
      <c r="A197" s="2" t="s">
        <v>217</v>
      </c>
      <c r="B197" s="2" t="s">
        <v>8</v>
      </c>
      <c r="C197" s="2" t="s">
        <v>9</v>
      </c>
    </row>
    <row r="198" spans="1:3" ht="12.5" x14ac:dyDescent="0.25">
      <c r="A198" s="2" t="s">
        <v>218</v>
      </c>
      <c r="B198" s="2" t="s">
        <v>8</v>
      </c>
      <c r="C198" s="2" t="s">
        <v>9</v>
      </c>
    </row>
    <row r="199" spans="1:3" ht="12.5" x14ac:dyDescent="0.25">
      <c r="A199" s="2" t="s">
        <v>219</v>
      </c>
      <c r="B199" s="2" t="s">
        <v>8</v>
      </c>
      <c r="C199" s="2" t="s">
        <v>9</v>
      </c>
    </row>
    <row r="200" spans="1:3" ht="12.5" x14ac:dyDescent="0.25">
      <c r="A200" s="2" t="s">
        <v>220</v>
      </c>
      <c r="B200" s="2" t="s">
        <v>8</v>
      </c>
      <c r="C200" s="2" t="s">
        <v>9</v>
      </c>
    </row>
    <row r="201" spans="1:3" ht="12.5" x14ac:dyDescent="0.25">
      <c r="A201" s="2" t="s">
        <v>221</v>
      </c>
      <c r="B201" s="2" t="s">
        <v>15</v>
      </c>
      <c r="C201" s="2" t="s">
        <v>9</v>
      </c>
    </row>
    <row r="202" spans="1:3" ht="12.5" x14ac:dyDescent="0.25">
      <c r="A202" s="2" t="s">
        <v>222</v>
      </c>
      <c r="B202" s="2" t="s">
        <v>8</v>
      </c>
      <c r="C202" s="2" t="s">
        <v>9</v>
      </c>
    </row>
    <row r="203" spans="1:3" ht="12.5" x14ac:dyDescent="0.25">
      <c r="A203" s="2" t="s">
        <v>223</v>
      </c>
      <c r="B203" s="2" t="s">
        <v>15</v>
      </c>
      <c r="C203" s="2" t="s">
        <v>9</v>
      </c>
    </row>
    <row r="204" spans="1:3" ht="12.5" x14ac:dyDescent="0.25">
      <c r="A204" s="2" t="s">
        <v>224</v>
      </c>
      <c r="B204" s="2" t="s">
        <v>8</v>
      </c>
      <c r="C204" s="2" t="s">
        <v>9</v>
      </c>
    </row>
    <row r="205" spans="1:3" ht="12.5" x14ac:dyDescent="0.25">
      <c r="A205" s="2" t="s">
        <v>225</v>
      </c>
      <c r="B205" s="2" t="s">
        <v>8</v>
      </c>
      <c r="C205" s="2" t="s">
        <v>9</v>
      </c>
    </row>
    <row r="206" spans="1:3" ht="12.5" x14ac:dyDescent="0.25">
      <c r="A206" s="2" t="s">
        <v>226</v>
      </c>
      <c r="B206" s="2" t="s">
        <v>30</v>
      </c>
      <c r="C206" s="2" t="s">
        <v>9</v>
      </c>
    </row>
    <row r="207" spans="1:3" ht="12.5" x14ac:dyDescent="0.25">
      <c r="A207" s="2" t="s">
        <v>227</v>
      </c>
      <c r="B207" s="2" t="s">
        <v>12</v>
      </c>
      <c r="C207" s="2" t="s">
        <v>9</v>
      </c>
    </row>
    <row r="208" spans="1:3" ht="12.5" x14ac:dyDescent="0.25">
      <c r="A208" s="2" t="s">
        <v>228</v>
      </c>
      <c r="B208" s="2" t="s">
        <v>22</v>
      </c>
      <c r="C208" s="2" t="s">
        <v>9</v>
      </c>
    </row>
    <row r="209" spans="1:3" ht="12.5" x14ac:dyDescent="0.25">
      <c r="A209" s="2" t="s">
        <v>229</v>
      </c>
      <c r="B209" s="2" t="s">
        <v>8</v>
      </c>
      <c r="C209" s="2" t="s">
        <v>9</v>
      </c>
    </row>
    <row r="210" spans="1:3" ht="12.5" x14ac:dyDescent="0.25">
      <c r="A210" s="2" t="s">
        <v>230</v>
      </c>
      <c r="B210" s="2" t="s">
        <v>15</v>
      </c>
      <c r="C210" s="2" t="s">
        <v>9</v>
      </c>
    </row>
    <row r="211" spans="1:3" ht="12.5" x14ac:dyDescent="0.25">
      <c r="A211" s="2" t="s">
        <v>231</v>
      </c>
      <c r="B211" s="2" t="s">
        <v>8</v>
      </c>
      <c r="C211" s="2" t="s">
        <v>9</v>
      </c>
    </row>
    <row r="212" spans="1:3" ht="12.5" x14ac:dyDescent="0.25">
      <c r="A212" s="2" t="s">
        <v>232</v>
      </c>
      <c r="B212" s="2" t="s">
        <v>8</v>
      </c>
      <c r="C212" s="2" t="s">
        <v>9</v>
      </c>
    </row>
    <row r="213" spans="1:3" ht="12.5" x14ac:dyDescent="0.25">
      <c r="A213" s="2" t="s">
        <v>233</v>
      </c>
      <c r="B213" s="2" t="s">
        <v>28</v>
      </c>
      <c r="C213" s="2" t="s">
        <v>9</v>
      </c>
    </row>
    <row r="214" spans="1:3" ht="12.5" x14ac:dyDescent="0.25">
      <c r="A214" s="2" t="s">
        <v>234</v>
      </c>
      <c r="B214" s="2" t="s">
        <v>8</v>
      </c>
      <c r="C214" s="2" t="s">
        <v>9</v>
      </c>
    </row>
    <row r="215" spans="1:3" ht="12.5" x14ac:dyDescent="0.25">
      <c r="A215" s="2" t="s">
        <v>235</v>
      </c>
      <c r="B215" s="2" t="s">
        <v>8</v>
      </c>
      <c r="C215" s="2" t="s">
        <v>9</v>
      </c>
    </row>
    <row r="216" spans="1:3" ht="12.5" x14ac:dyDescent="0.25">
      <c r="A216" s="2" t="s">
        <v>236</v>
      </c>
      <c r="B216" s="2" t="s">
        <v>22</v>
      </c>
      <c r="C216" s="2" t="s">
        <v>9</v>
      </c>
    </row>
    <row r="217" spans="1:3" ht="12.5" x14ac:dyDescent="0.25">
      <c r="A217" s="2" t="s">
        <v>237</v>
      </c>
      <c r="B217" s="2" t="s">
        <v>8</v>
      </c>
      <c r="C217" s="2" t="s">
        <v>9</v>
      </c>
    </row>
    <row r="218" spans="1:3" ht="12.5" x14ac:dyDescent="0.25">
      <c r="A218" s="2" t="s">
        <v>238</v>
      </c>
      <c r="B218" s="2" t="s">
        <v>30</v>
      </c>
      <c r="C218" s="2" t="s">
        <v>9</v>
      </c>
    </row>
    <row r="219" spans="1:3" ht="12.5" x14ac:dyDescent="0.25">
      <c r="A219" s="2" t="s">
        <v>239</v>
      </c>
      <c r="B219" s="2" t="s">
        <v>17</v>
      </c>
      <c r="C219" s="2" t="s">
        <v>9</v>
      </c>
    </row>
    <row r="220" spans="1:3" ht="12.5" x14ac:dyDescent="0.25">
      <c r="A220" s="2" t="s">
        <v>240</v>
      </c>
      <c r="B220" s="2" t="s">
        <v>8</v>
      </c>
      <c r="C220" s="2" t="s">
        <v>9</v>
      </c>
    </row>
    <row r="221" spans="1:3" ht="12.5" x14ac:dyDescent="0.25">
      <c r="A221" s="2" t="s">
        <v>241</v>
      </c>
      <c r="B221" s="2" t="s">
        <v>8</v>
      </c>
      <c r="C221" s="2" t="s">
        <v>9</v>
      </c>
    </row>
    <row r="222" spans="1:3" ht="12.5" x14ac:dyDescent="0.25">
      <c r="A222" s="2" t="s">
        <v>242</v>
      </c>
      <c r="B222" s="2" t="s">
        <v>15</v>
      </c>
      <c r="C222" s="2" t="s">
        <v>9</v>
      </c>
    </row>
    <row r="223" spans="1:3" ht="12.5" x14ac:dyDescent="0.25">
      <c r="A223" s="2" t="s">
        <v>243</v>
      </c>
      <c r="B223" s="2" t="s">
        <v>12</v>
      </c>
      <c r="C223" s="2" t="s">
        <v>9</v>
      </c>
    </row>
    <row r="224" spans="1:3" ht="12.5" x14ac:dyDescent="0.25">
      <c r="A224" s="2" t="s">
        <v>244</v>
      </c>
      <c r="B224" s="2" t="s">
        <v>15</v>
      </c>
      <c r="C224" s="2" t="s">
        <v>9</v>
      </c>
    </row>
    <row r="225" spans="1:3" ht="12.5" x14ac:dyDescent="0.25">
      <c r="A225" s="2" t="s">
        <v>245</v>
      </c>
      <c r="B225" s="2" t="s">
        <v>8</v>
      </c>
      <c r="C225" s="2" t="s">
        <v>9</v>
      </c>
    </row>
    <row r="226" spans="1:3" ht="12.5" x14ac:dyDescent="0.25">
      <c r="A226" s="2" t="s">
        <v>246</v>
      </c>
      <c r="B226" s="2" t="s">
        <v>15</v>
      </c>
      <c r="C226" s="2" t="s">
        <v>9</v>
      </c>
    </row>
    <row r="227" spans="1:3" ht="12.5" x14ac:dyDescent="0.25">
      <c r="A227" s="2" t="s">
        <v>247</v>
      </c>
      <c r="B227" s="2" t="s">
        <v>8</v>
      </c>
      <c r="C227" s="2" t="s">
        <v>9</v>
      </c>
    </row>
    <row r="228" spans="1:3" ht="12.5" x14ac:dyDescent="0.25">
      <c r="A228" s="2" t="s">
        <v>248</v>
      </c>
      <c r="B228" s="2" t="s">
        <v>12</v>
      </c>
      <c r="C228" s="2" t="s">
        <v>9</v>
      </c>
    </row>
    <row r="229" spans="1:3" ht="12.5" x14ac:dyDescent="0.25">
      <c r="A229" s="2" t="s">
        <v>249</v>
      </c>
      <c r="B229" s="2" t="s">
        <v>28</v>
      </c>
      <c r="C229" s="2" t="s">
        <v>9</v>
      </c>
    </row>
    <row r="230" spans="1:3" ht="12.5" x14ac:dyDescent="0.25">
      <c r="A230" s="2" t="s">
        <v>250</v>
      </c>
      <c r="B230" s="2" t="s">
        <v>12</v>
      </c>
      <c r="C230" s="2" t="s">
        <v>9</v>
      </c>
    </row>
    <row r="231" spans="1:3" ht="12.5" x14ac:dyDescent="0.25">
      <c r="A231" s="2" t="s">
        <v>251</v>
      </c>
      <c r="B231" s="2" t="s">
        <v>8</v>
      </c>
      <c r="C231" s="2" t="s">
        <v>9</v>
      </c>
    </row>
    <row r="232" spans="1:3" ht="12.5" x14ac:dyDescent="0.25">
      <c r="A232" s="2" t="s">
        <v>252</v>
      </c>
      <c r="B232" s="2" t="s">
        <v>17</v>
      </c>
      <c r="C232" s="2" t="s">
        <v>9</v>
      </c>
    </row>
    <row r="233" spans="1:3" ht="12.5" x14ac:dyDescent="0.25">
      <c r="A233" s="2" t="s">
        <v>253</v>
      </c>
      <c r="B233" s="2" t="s">
        <v>8</v>
      </c>
      <c r="C233" s="2" t="s">
        <v>9</v>
      </c>
    </row>
    <row r="234" spans="1:3" ht="12.5" x14ac:dyDescent="0.25">
      <c r="A234" s="2" t="s">
        <v>254</v>
      </c>
      <c r="B234" s="2" t="s">
        <v>12</v>
      </c>
      <c r="C234" s="2" t="s">
        <v>9</v>
      </c>
    </row>
    <row r="235" spans="1:3" ht="12.5" x14ac:dyDescent="0.25">
      <c r="A235" s="2" t="s">
        <v>255</v>
      </c>
      <c r="B235" s="2" t="s">
        <v>17</v>
      </c>
      <c r="C235" s="2" t="s">
        <v>9</v>
      </c>
    </row>
    <row r="236" spans="1:3" ht="12.5" x14ac:dyDescent="0.25">
      <c r="A236" s="2" t="s">
        <v>256</v>
      </c>
      <c r="B236" s="2" t="s">
        <v>8</v>
      </c>
      <c r="C236" s="2" t="s">
        <v>9</v>
      </c>
    </row>
    <row r="237" spans="1:3" ht="12.5" x14ac:dyDescent="0.25">
      <c r="A237" s="2" t="s">
        <v>257</v>
      </c>
      <c r="B237" s="2" t="s">
        <v>8</v>
      </c>
      <c r="C237" s="2" t="s">
        <v>9</v>
      </c>
    </row>
    <row r="238" spans="1:3" ht="12.5" x14ac:dyDescent="0.25">
      <c r="A238" s="2" t="s">
        <v>258</v>
      </c>
      <c r="B238" s="2" t="s">
        <v>17</v>
      </c>
      <c r="C238" s="2" t="s">
        <v>9</v>
      </c>
    </row>
    <row r="239" spans="1:3" ht="12.5" x14ac:dyDescent="0.25">
      <c r="A239" s="2" t="s">
        <v>259</v>
      </c>
      <c r="B239" s="2" t="s">
        <v>15</v>
      </c>
      <c r="C239" s="2" t="s">
        <v>9</v>
      </c>
    </row>
    <row r="240" spans="1:3" ht="12.5" x14ac:dyDescent="0.25">
      <c r="A240" s="2" t="s">
        <v>260</v>
      </c>
      <c r="B240" s="2" t="s">
        <v>8</v>
      </c>
      <c r="C240" s="2" t="s">
        <v>9</v>
      </c>
    </row>
    <row r="241" spans="1:3" ht="12.5" x14ac:dyDescent="0.25">
      <c r="A241" s="2" t="s">
        <v>261</v>
      </c>
      <c r="B241" s="2" t="s">
        <v>8</v>
      </c>
      <c r="C241" s="2" t="s">
        <v>19</v>
      </c>
    </row>
    <row r="242" spans="1:3" ht="12.5" x14ac:dyDescent="0.25">
      <c r="A242" s="2" t="s">
        <v>262</v>
      </c>
      <c r="B242" s="2" t="s">
        <v>8</v>
      </c>
      <c r="C242" s="2" t="s">
        <v>9</v>
      </c>
    </row>
    <row r="243" spans="1:3" ht="12.5" x14ac:dyDescent="0.25">
      <c r="A243" s="2" t="s">
        <v>263</v>
      </c>
      <c r="B243" s="2" t="s">
        <v>8</v>
      </c>
      <c r="C243" s="2" t="s">
        <v>9</v>
      </c>
    </row>
    <row r="244" spans="1:3" ht="12.5" x14ac:dyDescent="0.25">
      <c r="A244" s="2" t="s">
        <v>264</v>
      </c>
      <c r="B244" s="2" t="s">
        <v>28</v>
      </c>
      <c r="C244" s="2" t="s">
        <v>9</v>
      </c>
    </row>
    <row r="245" spans="1:3" ht="12.5" x14ac:dyDescent="0.25">
      <c r="A245" s="2" t="s">
        <v>265</v>
      </c>
      <c r="B245" s="2" t="s">
        <v>17</v>
      </c>
      <c r="C245" s="2" t="s">
        <v>9</v>
      </c>
    </row>
    <row r="246" spans="1:3" ht="12.5" x14ac:dyDescent="0.25">
      <c r="A246" s="2" t="s">
        <v>266</v>
      </c>
      <c r="B246" s="2" t="s">
        <v>8</v>
      </c>
      <c r="C246" s="2" t="s">
        <v>9</v>
      </c>
    </row>
    <row r="247" spans="1:3" ht="12.5" x14ac:dyDescent="0.25">
      <c r="A247" s="2" t="s">
        <v>267</v>
      </c>
      <c r="B247" s="2" t="s">
        <v>8</v>
      </c>
      <c r="C247" s="2" t="s">
        <v>9</v>
      </c>
    </row>
    <row r="248" spans="1:3" ht="12.5" x14ac:dyDescent="0.25">
      <c r="A248" s="2" t="s">
        <v>268</v>
      </c>
      <c r="B248" s="2" t="s">
        <v>30</v>
      </c>
      <c r="C248" s="2" t="s">
        <v>9</v>
      </c>
    </row>
    <row r="249" spans="1:3" ht="12.5" x14ac:dyDescent="0.25">
      <c r="A249" s="2" t="s">
        <v>269</v>
      </c>
      <c r="B249" s="2" t="s">
        <v>8</v>
      </c>
      <c r="C249" s="2" t="s">
        <v>9</v>
      </c>
    </row>
    <row r="250" spans="1:3" ht="12.5" x14ac:dyDescent="0.25">
      <c r="A250" s="2" t="s">
        <v>270</v>
      </c>
      <c r="B250" s="2" t="s">
        <v>25</v>
      </c>
      <c r="C250" s="2" t="s">
        <v>9</v>
      </c>
    </row>
    <row r="251" spans="1:3" ht="12.5" x14ac:dyDescent="0.25">
      <c r="A251" s="2" t="s">
        <v>271</v>
      </c>
      <c r="B251" s="2" t="s">
        <v>8</v>
      </c>
      <c r="C251" s="2" t="s">
        <v>9</v>
      </c>
    </row>
    <row r="252" spans="1:3" ht="12.5" x14ac:dyDescent="0.25">
      <c r="A252" s="2" t="s">
        <v>272</v>
      </c>
      <c r="B252" s="2" t="s">
        <v>22</v>
      </c>
      <c r="C252" s="2" t="s">
        <v>9</v>
      </c>
    </row>
    <row r="253" spans="1:3" ht="12.5" x14ac:dyDescent="0.25">
      <c r="A253" s="2" t="s">
        <v>273</v>
      </c>
      <c r="B253" s="2" t="s">
        <v>12</v>
      </c>
      <c r="C253" s="2" t="s">
        <v>9</v>
      </c>
    </row>
    <row r="254" spans="1:3" ht="12.5" x14ac:dyDescent="0.25">
      <c r="A254" s="2" t="s">
        <v>274</v>
      </c>
      <c r="B254" s="2" t="s">
        <v>8</v>
      </c>
      <c r="C254" s="2" t="s">
        <v>9</v>
      </c>
    </row>
    <row r="255" spans="1:3" ht="12.5" x14ac:dyDescent="0.25">
      <c r="A255" s="2" t="s">
        <v>275</v>
      </c>
      <c r="B255" s="2" t="s">
        <v>8</v>
      </c>
      <c r="C255" s="2" t="s">
        <v>9</v>
      </c>
    </row>
    <row r="256" spans="1:3" ht="12.5" x14ac:dyDescent="0.25">
      <c r="A256" s="2" t="s">
        <v>276</v>
      </c>
      <c r="B256" s="2" t="s">
        <v>8</v>
      </c>
      <c r="C256" s="2" t="s">
        <v>9</v>
      </c>
    </row>
    <row r="257" spans="1:3" ht="12.5" x14ac:dyDescent="0.25">
      <c r="A257" s="2" t="s">
        <v>277</v>
      </c>
      <c r="B257" s="2" t="s">
        <v>8</v>
      </c>
      <c r="C257" s="2" t="s">
        <v>9</v>
      </c>
    </row>
    <row r="258" spans="1:3" ht="12.5" x14ac:dyDescent="0.25">
      <c r="A258" s="2" t="s">
        <v>278</v>
      </c>
      <c r="B258" s="2" t="s">
        <v>8</v>
      </c>
      <c r="C258" s="2" t="s">
        <v>9</v>
      </c>
    </row>
    <row r="259" spans="1:3" ht="12.5" x14ac:dyDescent="0.25">
      <c r="A259" s="2" t="s">
        <v>279</v>
      </c>
      <c r="B259" s="2" t="s">
        <v>8</v>
      </c>
      <c r="C259" s="2" t="s">
        <v>9</v>
      </c>
    </row>
    <row r="260" spans="1:3" ht="12.5" x14ac:dyDescent="0.25">
      <c r="A260" s="2" t="s">
        <v>280</v>
      </c>
      <c r="B260" s="2" t="s">
        <v>8</v>
      </c>
      <c r="C260" s="2" t="s">
        <v>9</v>
      </c>
    </row>
    <row r="261" spans="1:3" ht="12.5" x14ac:dyDescent="0.25">
      <c r="A261" s="2" t="s">
        <v>281</v>
      </c>
      <c r="B261" s="2" t="s">
        <v>8</v>
      </c>
      <c r="C261" s="2" t="s">
        <v>9</v>
      </c>
    </row>
    <row r="262" spans="1:3" ht="12.5" x14ac:dyDescent="0.25">
      <c r="A262" s="2" t="s">
        <v>282</v>
      </c>
      <c r="B262" s="2" t="s">
        <v>8</v>
      </c>
      <c r="C262" s="2" t="s">
        <v>9</v>
      </c>
    </row>
    <row r="263" spans="1:3" ht="12.5" x14ac:dyDescent="0.25">
      <c r="A263" s="2" t="s">
        <v>283</v>
      </c>
      <c r="B263" s="2" t="s">
        <v>8</v>
      </c>
      <c r="C263" s="2" t="s">
        <v>9</v>
      </c>
    </row>
    <row r="264" spans="1:3" ht="12.5" x14ac:dyDescent="0.25">
      <c r="A264" s="2" t="s">
        <v>284</v>
      </c>
      <c r="B264" s="2" t="s">
        <v>8</v>
      </c>
      <c r="C264" s="2" t="s">
        <v>9</v>
      </c>
    </row>
    <row r="265" spans="1:3" ht="12.5" x14ac:dyDescent="0.25">
      <c r="A265" s="2" t="s">
        <v>285</v>
      </c>
      <c r="B265" s="2" t="s">
        <v>8</v>
      </c>
      <c r="C265" s="2" t="s">
        <v>9</v>
      </c>
    </row>
    <row r="266" spans="1:3" ht="12.5" x14ac:dyDescent="0.25">
      <c r="A266" s="2" t="s">
        <v>286</v>
      </c>
      <c r="B266" s="2" t="s">
        <v>44</v>
      </c>
      <c r="C266" s="2" t="s">
        <v>9</v>
      </c>
    </row>
    <row r="267" spans="1:3" ht="12.5" x14ac:dyDescent="0.25">
      <c r="A267" s="2" t="s">
        <v>287</v>
      </c>
      <c r="B267" s="2" t="s">
        <v>30</v>
      </c>
      <c r="C267" s="2" t="s">
        <v>9</v>
      </c>
    </row>
    <row r="268" spans="1:3" ht="12.5" x14ac:dyDescent="0.25">
      <c r="A268" s="2" t="s">
        <v>288</v>
      </c>
      <c r="B268" s="2" t="s">
        <v>8</v>
      </c>
      <c r="C268" s="2" t="s">
        <v>9</v>
      </c>
    </row>
    <row r="269" spans="1:3" ht="12.5" x14ac:dyDescent="0.25">
      <c r="A269" s="2" t="s">
        <v>289</v>
      </c>
      <c r="B269" s="2" t="s">
        <v>8</v>
      </c>
      <c r="C269" s="2" t="s">
        <v>9</v>
      </c>
    </row>
    <row r="270" spans="1:3" ht="12.5" x14ac:dyDescent="0.25">
      <c r="A270" s="2" t="s">
        <v>290</v>
      </c>
      <c r="B270" s="2" t="s">
        <v>8</v>
      </c>
      <c r="C270" s="2" t="s">
        <v>9</v>
      </c>
    </row>
    <row r="271" spans="1:3" ht="12.5" x14ac:dyDescent="0.25">
      <c r="A271" s="2" t="s">
        <v>291</v>
      </c>
      <c r="B271" s="2" t="s">
        <v>8</v>
      </c>
      <c r="C271" s="2" t="s">
        <v>9</v>
      </c>
    </row>
    <row r="272" spans="1:3" ht="12.5" x14ac:dyDescent="0.25">
      <c r="A272" s="2" t="s">
        <v>292</v>
      </c>
      <c r="B272" s="2" t="s">
        <v>8</v>
      </c>
      <c r="C272" s="2" t="s">
        <v>9</v>
      </c>
    </row>
    <row r="273" spans="1:3" ht="12.5" x14ac:dyDescent="0.25">
      <c r="A273" s="2" t="s">
        <v>293</v>
      </c>
      <c r="B273" s="2" t="s">
        <v>22</v>
      </c>
      <c r="C273" s="2" t="s">
        <v>9</v>
      </c>
    </row>
    <row r="274" spans="1:3" ht="12.5" x14ac:dyDescent="0.25">
      <c r="A274" s="2" t="s">
        <v>294</v>
      </c>
      <c r="B274" s="2" t="s">
        <v>12</v>
      </c>
      <c r="C274" s="2" t="s">
        <v>9</v>
      </c>
    </row>
    <row r="275" spans="1:3" ht="12.5" x14ac:dyDescent="0.25">
      <c r="A275" s="2" t="s">
        <v>295</v>
      </c>
      <c r="B275" s="2" t="s">
        <v>8</v>
      </c>
      <c r="C275" s="2" t="s">
        <v>9</v>
      </c>
    </row>
    <row r="276" spans="1:3" ht="12.5" x14ac:dyDescent="0.25">
      <c r="A276" s="2" t="s">
        <v>296</v>
      </c>
      <c r="B276" s="2" t="s">
        <v>15</v>
      </c>
      <c r="C276" s="2" t="s">
        <v>9</v>
      </c>
    </row>
    <row r="277" spans="1:3" ht="12.5" x14ac:dyDescent="0.25">
      <c r="A277" s="2" t="s">
        <v>297</v>
      </c>
      <c r="B277" s="2" t="s">
        <v>28</v>
      </c>
      <c r="C277" s="2" t="s">
        <v>9</v>
      </c>
    </row>
    <row r="278" spans="1:3" ht="12.5" x14ac:dyDescent="0.25">
      <c r="A278" s="2" t="s">
        <v>298</v>
      </c>
      <c r="B278" s="2" t="s">
        <v>28</v>
      </c>
      <c r="C278" s="2" t="s">
        <v>9</v>
      </c>
    </row>
    <row r="279" spans="1:3" ht="12.5" x14ac:dyDescent="0.25">
      <c r="A279" s="2" t="s">
        <v>299</v>
      </c>
      <c r="B279" s="2" t="s">
        <v>8</v>
      </c>
      <c r="C279" s="2" t="s">
        <v>9</v>
      </c>
    </row>
    <row r="280" spans="1:3" ht="12.5" x14ac:dyDescent="0.25">
      <c r="A280" s="2" t="s">
        <v>300</v>
      </c>
      <c r="B280" s="2" t="s">
        <v>17</v>
      </c>
      <c r="C280" s="2" t="s">
        <v>9</v>
      </c>
    </row>
    <row r="281" spans="1:3" ht="12.5" x14ac:dyDescent="0.25">
      <c r="A281" s="2" t="s">
        <v>301</v>
      </c>
      <c r="B281" s="2" t="s">
        <v>12</v>
      </c>
      <c r="C281" s="2" t="s">
        <v>9</v>
      </c>
    </row>
    <row r="282" spans="1:3" ht="12.5" x14ac:dyDescent="0.25">
      <c r="A282" s="2" t="s">
        <v>302</v>
      </c>
      <c r="B282" s="2" t="s">
        <v>8</v>
      </c>
      <c r="C282" s="2" t="s">
        <v>9</v>
      </c>
    </row>
    <row r="283" spans="1:3" ht="12.5" x14ac:dyDescent="0.25">
      <c r="A283" s="2" t="s">
        <v>303</v>
      </c>
      <c r="B283" s="2" t="s">
        <v>30</v>
      </c>
      <c r="C283" s="2" t="s">
        <v>9</v>
      </c>
    </row>
    <row r="284" spans="1:3" ht="12.5" x14ac:dyDescent="0.25">
      <c r="A284" s="2" t="s">
        <v>304</v>
      </c>
      <c r="B284" s="2" t="s">
        <v>8</v>
      </c>
      <c r="C284" s="2" t="s">
        <v>9</v>
      </c>
    </row>
    <row r="285" spans="1:3" ht="12.5" x14ac:dyDescent="0.25">
      <c r="A285" s="2" t="s">
        <v>305</v>
      </c>
      <c r="B285" s="2" t="s">
        <v>8</v>
      </c>
      <c r="C285" s="2" t="s">
        <v>9</v>
      </c>
    </row>
    <row r="286" spans="1:3" ht="12.5" x14ac:dyDescent="0.25">
      <c r="A286" s="2" t="s">
        <v>306</v>
      </c>
      <c r="B286" s="2" t="s">
        <v>30</v>
      </c>
      <c r="C286" s="2" t="s">
        <v>9</v>
      </c>
    </row>
    <row r="287" spans="1:3" ht="12.5" x14ac:dyDescent="0.25">
      <c r="A287" s="2" t="s">
        <v>307</v>
      </c>
      <c r="B287" s="2" t="s">
        <v>30</v>
      </c>
      <c r="C287" s="2" t="s">
        <v>9</v>
      </c>
    </row>
    <row r="288" spans="1:3" ht="12.5" x14ac:dyDescent="0.25">
      <c r="A288" s="2" t="s">
        <v>308</v>
      </c>
      <c r="B288" s="2" t="s">
        <v>8</v>
      </c>
      <c r="C288" s="2" t="s">
        <v>9</v>
      </c>
    </row>
    <row r="289" spans="1:3" ht="12.5" x14ac:dyDescent="0.25">
      <c r="A289" s="2" t="s">
        <v>309</v>
      </c>
      <c r="B289" s="2" t="s">
        <v>8</v>
      </c>
      <c r="C289" s="2" t="s">
        <v>9</v>
      </c>
    </row>
    <row r="290" spans="1:3" ht="12.5" x14ac:dyDescent="0.25">
      <c r="A290" s="2" t="s">
        <v>310</v>
      </c>
      <c r="B290" s="2" t="s">
        <v>8</v>
      </c>
      <c r="C290" s="2" t="s">
        <v>9</v>
      </c>
    </row>
    <row r="291" spans="1:3" ht="12.5" x14ac:dyDescent="0.25">
      <c r="A291" s="2" t="s">
        <v>311</v>
      </c>
      <c r="B291" s="2" t="s">
        <v>12</v>
      </c>
      <c r="C291" s="2" t="s">
        <v>9</v>
      </c>
    </row>
    <row r="292" spans="1:3" ht="12.5" x14ac:dyDescent="0.25">
      <c r="A292" s="2" t="s">
        <v>312</v>
      </c>
      <c r="B292" s="2" t="s">
        <v>8</v>
      </c>
      <c r="C292" s="2" t="s">
        <v>9</v>
      </c>
    </row>
    <row r="293" spans="1:3" ht="12.5" x14ac:dyDescent="0.25">
      <c r="A293" s="2" t="s">
        <v>313</v>
      </c>
      <c r="B293" s="2" t="s">
        <v>12</v>
      </c>
      <c r="C293" s="2" t="s">
        <v>9</v>
      </c>
    </row>
    <row r="294" spans="1:3" ht="12.5" x14ac:dyDescent="0.25">
      <c r="A294" s="2" t="s">
        <v>314</v>
      </c>
      <c r="B294" s="2" t="s">
        <v>12</v>
      </c>
      <c r="C294" s="2" t="s">
        <v>9</v>
      </c>
    </row>
    <row r="295" spans="1:3" ht="12.5" x14ac:dyDescent="0.25">
      <c r="A295" s="2" t="s">
        <v>315</v>
      </c>
      <c r="B295" s="2" t="s">
        <v>30</v>
      </c>
      <c r="C295" s="2" t="s">
        <v>9</v>
      </c>
    </row>
    <row r="296" spans="1:3" ht="12.5" x14ac:dyDescent="0.25">
      <c r="A296" s="2" t="s">
        <v>316</v>
      </c>
      <c r="B296" s="2" t="s">
        <v>12</v>
      </c>
      <c r="C296" s="2" t="s">
        <v>9</v>
      </c>
    </row>
    <row r="297" spans="1:3" ht="12.5" x14ac:dyDescent="0.25">
      <c r="A297" s="2" t="s">
        <v>317</v>
      </c>
      <c r="B297" s="2" t="s">
        <v>17</v>
      </c>
      <c r="C297" s="2" t="s">
        <v>9</v>
      </c>
    </row>
    <row r="298" spans="1:3" ht="12.5" x14ac:dyDescent="0.25">
      <c r="A298" s="2" t="s">
        <v>318</v>
      </c>
      <c r="B298" s="2" t="s">
        <v>8</v>
      </c>
      <c r="C298" s="2" t="s">
        <v>9</v>
      </c>
    </row>
    <row r="299" spans="1:3" ht="12.5" x14ac:dyDescent="0.25">
      <c r="A299" s="2" t="s">
        <v>319</v>
      </c>
      <c r="B299" s="2" t="s">
        <v>8</v>
      </c>
      <c r="C299" s="2" t="s">
        <v>9</v>
      </c>
    </row>
    <row r="300" spans="1:3" ht="12.5" x14ac:dyDescent="0.25">
      <c r="A300" s="2" t="s">
        <v>320</v>
      </c>
      <c r="B300" s="2" t="s">
        <v>17</v>
      </c>
      <c r="C300" s="2" t="s">
        <v>9</v>
      </c>
    </row>
    <row r="301" spans="1:3" ht="12.5" x14ac:dyDescent="0.25">
      <c r="A301" s="2" t="s">
        <v>321</v>
      </c>
      <c r="B301" s="2" t="s">
        <v>17</v>
      </c>
      <c r="C301" s="2" t="s">
        <v>9</v>
      </c>
    </row>
    <row r="302" spans="1:3" ht="12.5" x14ac:dyDescent="0.25">
      <c r="A302" s="2" t="s">
        <v>322</v>
      </c>
      <c r="B302" s="2" t="s">
        <v>8</v>
      </c>
      <c r="C302" s="2" t="s">
        <v>9</v>
      </c>
    </row>
    <row r="303" spans="1:3" ht="12.5" x14ac:dyDescent="0.25">
      <c r="A303" s="2" t="s">
        <v>323</v>
      </c>
      <c r="B303" s="2" t="s">
        <v>30</v>
      </c>
      <c r="C303" s="2" t="s">
        <v>9</v>
      </c>
    </row>
    <row r="304" spans="1:3" ht="12.5" x14ac:dyDescent="0.25">
      <c r="A304" s="2" t="s">
        <v>324</v>
      </c>
      <c r="B304" s="2" t="s">
        <v>30</v>
      </c>
      <c r="C304" s="2" t="s">
        <v>9</v>
      </c>
    </row>
    <row r="305" spans="1:3" ht="12.5" x14ac:dyDescent="0.25">
      <c r="A305" s="2" t="s">
        <v>325</v>
      </c>
      <c r="B305" s="2" t="s">
        <v>8</v>
      </c>
      <c r="C305" s="2" t="s">
        <v>9</v>
      </c>
    </row>
    <row r="306" spans="1:3" ht="12.5" x14ac:dyDescent="0.25">
      <c r="A306" s="2" t="s">
        <v>326</v>
      </c>
      <c r="B306" s="2" t="s">
        <v>8</v>
      </c>
      <c r="C306" s="2" t="s">
        <v>9</v>
      </c>
    </row>
    <row r="307" spans="1:3" ht="12.5" x14ac:dyDescent="0.25">
      <c r="A307" s="2" t="s">
        <v>327</v>
      </c>
      <c r="B307" s="2" t="s">
        <v>8</v>
      </c>
      <c r="C307" s="2" t="s">
        <v>9</v>
      </c>
    </row>
    <row r="308" spans="1:3" ht="12.5" x14ac:dyDescent="0.25">
      <c r="A308" s="2" t="s">
        <v>328</v>
      </c>
      <c r="B308" s="2" t="s">
        <v>28</v>
      </c>
      <c r="C308" s="2" t="s">
        <v>9</v>
      </c>
    </row>
    <row r="309" spans="1:3" ht="12.5" x14ac:dyDescent="0.25">
      <c r="A309" s="2" t="s">
        <v>329</v>
      </c>
      <c r="B309" s="2" t="s">
        <v>8</v>
      </c>
      <c r="C309" s="2" t="s">
        <v>9</v>
      </c>
    </row>
    <row r="310" spans="1:3" ht="12.5" x14ac:dyDescent="0.25">
      <c r="A310" s="2" t="s">
        <v>330</v>
      </c>
      <c r="B310" s="2" t="s">
        <v>8</v>
      </c>
      <c r="C310" s="2" t="s">
        <v>9</v>
      </c>
    </row>
    <row r="311" spans="1:3" ht="12.5" x14ac:dyDescent="0.25">
      <c r="A311" s="2" t="s">
        <v>331</v>
      </c>
      <c r="B311" s="2" t="s">
        <v>30</v>
      </c>
      <c r="C311" s="2" t="s">
        <v>9</v>
      </c>
    </row>
    <row r="312" spans="1:3" ht="12.5" x14ac:dyDescent="0.25">
      <c r="A312" s="2" t="s">
        <v>332</v>
      </c>
      <c r="B312" s="2" t="s">
        <v>28</v>
      </c>
      <c r="C312" s="2" t="s">
        <v>9</v>
      </c>
    </row>
    <row r="313" spans="1:3" ht="12.5" x14ac:dyDescent="0.25">
      <c r="A313" s="2" t="s">
        <v>333</v>
      </c>
      <c r="B313" s="2" t="s">
        <v>28</v>
      </c>
      <c r="C313" s="2" t="s">
        <v>9</v>
      </c>
    </row>
    <row r="314" spans="1:3" ht="12.5" x14ac:dyDescent="0.25">
      <c r="A314" s="2" t="s">
        <v>334</v>
      </c>
      <c r="B314" s="2" t="s">
        <v>15</v>
      </c>
      <c r="C314" s="2" t="s">
        <v>9</v>
      </c>
    </row>
    <row r="315" spans="1:3" ht="12.5" x14ac:dyDescent="0.25">
      <c r="A315" s="2" t="s">
        <v>335</v>
      </c>
      <c r="B315" s="2" t="s">
        <v>30</v>
      </c>
      <c r="C315" s="2" t="s">
        <v>9</v>
      </c>
    </row>
    <row r="316" spans="1:3" ht="12.5" x14ac:dyDescent="0.25">
      <c r="A316" s="2" t="s">
        <v>336</v>
      </c>
      <c r="B316" s="2" t="s">
        <v>28</v>
      </c>
      <c r="C316" s="2" t="s">
        <v>9</v>
      </c>
    </row>
    <row r="317" spans="1:3" ht="12.5" x14ac:dyDescent="0.25">
      <c r="A317" s="2" t="s">
        <v>337</v>
      </c>
      <c r="B317" s="2" t="s">
        <v>17</v>
      </c>
      <c r="C317" s="2" t="s">
        <v>9</v>
      </c>
    </row>
    <row r="318" spans="1:3" ht="12.5" x14ac:dyDescent="0.25">
      <c r="A318" s="2" t="s">
        <v>338</v>
      </c>
      <c r="B318" s="2" t="s">
        <v>28</v>
      </c>
      <c r="C318" s="2" t="s">
        <v>9</v>
      </c>
    </row>
    <row r="319" spans="1:3" ht="12.5" x14ac:dyDescent="0.25">
      <c r="A319" s="2" t="s">
        <v>339</v>
      </c>
      <c r="B319" s="2" t="s">
        <v>8</v>
      </c>
      <c r="C319" s="2" t="s">
        <v>9</v>
      </c>
    </row>
    <row r="320" spans="1:3" ht="12.5" x14ac:dyDescent="0.25">
      <c r="A320" s="2" t="s">
        <v>340</v>
      </c>
      <c r="B320" s="2" t="s">
        <v>8</v>
      </c>
      <c r="C320" s="2" t="s">
        <v>9</v>
      </c>
    </row>
    <row r="321" spans="1:3" ht="12.5" x14ac:dyDescent="0.25">
      <c r="A321" s="2" t="s">
        <v>341</v>
      </c>
      <c r="B321" s="2" t="s">
        <v>8</v>
      </c>
      <c r="C321" s="2" t="s">
        <v>9</v>
      </c>
    </row>
    <row r="322" spans="1:3" ht="12.5" x14ac:dyDescent="0.25">
      <c r="A322" s="2" t="s">
        <v>342</v>
      </c>
      <c r="B322" s="2" t="s">
        <v>8</v>
      </c>
      <c r="C322" s="2" t="s">
        <v>9</v>
      </c>
    </row>
    <row r="323" spans="1:3" ht="12.5" x14ac:dyDescent="0.25">
      <c r="A323" s="2" t="s">
        <v>343</v>
      </c>
      <c r="B323" s="2" t="s">
        <v>8</v>
      </c>
      <c r="C323" s="2" t="s">
        <v>9</v>
      </c>
    </row>
    <row r="324" spans="1:3" ht="12.5" x14ac:dyDescent="0.25">
      <c r="A324" s="2" t="s">
        <v>344</v>
      </c>
      <c r="B324" s="2" t="s">
        <v>30</v>
      </c>
      <c r="C324" s="2" t="s">
        <v>9</v>
      </c>
    </row>
    <row r="325" spans="1:3" ht="12.5" x14ac:dyDescent="0.25">
      <c r="A325" s="2" t="s">
        <v>345</v>
      </c>
      <c r="B325" s="2" t="s">
        <v>28</v>
      </c>
      <c r="C325" s="2" t="s">
        <v>9</v>
      </c>
    </row>
    <row r="326" spans="1:3" ht="12.5" x14ac:dyDescent="0.25">
      <c r="A326" s="2" t="s">
        <v>346</v>
      </c>
      <c r="B326" s="2" t="s">
        <v>8</v>
      </c>
      <c r="C326" s="2" t="s">
        <v>9</v>
      </c>
    </row>
    <row r="327" spans="1:3" ht="12.5" x14ac:dyDescent="0.25">
      <c r="A327" s="2" t="s">
        <v>347</v>
      </c>
      <c r="B327" s="2" t="s">
        <v>8</v>
      </c>
      <c r="C327" s="2" t="s">
        <v>9</v>
      </c>
    </row>
    <row r="328" spans="1:3" ht="12.5" x14ac:dyDescent="0.25">
      <c r="A328" s="2" t="s">
        <v>348</v>
      </c>
      <c r="B328" s="2" t="s">
        <v>8</v>
      </c>
      <c r="C328" s="2" t="s">
        <v>9</v>
      </c>
    </row>
    <row r="329" spans="1:3" ht="12.5" x14ac:dyDescent="0.25">
      <c r="A329" s="2" t="s">
        <v>349</v>
      </c>
      <c r="B329" s="2" t="s">
        <v>30</v>
      </c>
      <c r="C329" s="2" t="s">
        <v>9</v>
      </c>
    </row>
    <row r="330" spans="1:3" ht="12.5" x14ac:dyDescent="0.25">
      <c r="A330" s="2" t="s">
        <v>350</v>
      </c>
      <c r="B330" s="2" t="s">
        <v>8</v>
      </c>
      <c r="C330" s="2" t="s">
        <v>9</v>
      </c>
    </row>
    <row r="331" spans="1:3" ht="12.5" x14ac:dyDescent="0.25">
      <c r="A331" s="2" t="s">
        <v>351</v>
      </c>
      <c r="B331" s="2" t="s">
        <v>17</v>
      </c>
      <c r="C331" s="2" t="s">
        <v>9</v>
      </c>
    </row>
    <row r="332" spans="1:3" ht="12.5" x14ac:dyDescent="0.25">
      <c r="A332" s="2" t="s">
        <v>352</v>
      </c>
      <c r="B332" s="2" t="s">
        <v>8</v>
      </c>
      <c r="C332" s="2" t="s">
        <v>9</v>
      </c>
    </row>
    <row r="333" spans="1:3" ht="12.5" x14ac:dyDescent="0.25">
      <c r="A333" s="2" t="s">
        <v>353</v>
      </c>
      <c r="B333" s="2" t="s">
        <v>8</v>
      </c>
      <c r="C333" s="2" t="s">
        <v>9</v>
      </c>
    </row>
    <row r="334" spans="1:3" ht="12.5" x14ac:dyDescent="0.25">
      <c r="A334" s="2" t="s">
        <v>354</v>
      </c>
      <c r="B334" s="2" t="s">
        <v>8</v>
      </c>
      <c r="C334" s="2" t="s">
        <v>9</v>
      </c>
    </row>
    <row r="335" spans="1:3" ht="12.5" x14ac:dyDescent="0.25">
      <c r="A335" s="2" t="s">
        <v>355</v>
      </c>
      <c r="B335" s="2" t="s">
        <v>8</v>
      </c>
      <c r="C335" s="2" t="s">
        <v>9</v>
      </c>
    </row>
    <row r="336" spans="1:3" ht="12.5" x14ac:dyDescent="0.25">
      <c r="A336" s="2" t="s">
        <v>356</v>
      </c>
      <c r="B336" s="2" t="s">
        <v>25</v>
      </c>
      <c r="C336" s="2" t="s">
        <v>9</v>
      </c>
    </row>
    <row r="337" spans="1:3" ht="12.5" x14ac:dyDescent="0.25">
      <c r="A337" s="2" t="s">
        <v>357</v>
      </c>
      <c r="B337" s="2" t="s">
        <v>12</v>
      </c>
      <c r="C337" s="2" t="s">
        <v>9</v>
      </c>
    </row>
    <row r="338" spans="1:3" ht="12.5" x14ac:dyDescent="0.25">
      <c r="A338" s="2" t="s">
        <v>358</v>
      </c>
      <c r="B338" s="2" t="s">
        <v>44</v>
      </c>
      <c r="C338" s="2" t="s">
        <v>9</v>
      </c>
    </row>
    <row r="339" spans="1:3" ht="12.5" x14ac:dyDescent="0.25">
      <c r="A339" s="2" t="s">
        <v>359</v>
      </c>
      <c r="B339" s="2" t="s">
        <v>8</v>
      </c>
      <c r="C339" s="2" t="s">
        <v>9</v>
      </c>
    </row>
    <row r="340" spans="1:3" ht="12.5" x14ac:dyDescent="0.25">
      <c r="A340" s="2" t="s">
        <v>360</v>
      </c>
      <c r="B340" s="2" t="s">
        <v>17</v>
      </c>
      <c r="C340" s="2" t="s">
        <v>9</v>
      </c>
    </row>
    <row r="341" spans="1:3" ht="12.5" x14ac:dyDescent="0.25">
      <c r="A341" s="2" t="s">
        <v>361</v>
      </c>
      <c r="B341" s="2" t="s">
        <v>17</v>
      </c>
      <c r="C341" s="2" t="s">
        <v>9</v>
      </c>
    </row>
    <row r="342" spans="1:3" ht="12.5" x14ac:dyDescent="0.25">
      <c r="A342" s="2" t="s">
        <v>362</v>
      </c>
      <c r="B342" s="2" t="s">
        <v>8</v>
      </c>
      <c r="C342" s="2" t="s">
        <v>9</v>
      </c>
    </row>
    <row r="343" spans="1:3" ht="12.5" x14ac:dyDescent="0.25">
      <c r="A343" s="2" t="s">
        <v>363</v>
      </c>
      <c r="B343" s="2" t="s">
        <v>17</v>
      </c>
      <c r="C343" s="2" t="s">
        <v>9</v>
      </c>
    </row>
    <row r="344" spans="1:3" ht="12.5" x14ac:dyDescent="0.25">
      <c r="A344" s="2" t="s">
        <v>364</v>
      </c>
      <c r="B344" s="2" t="s">
        <v>12</v>
      </c>
      <c r="C344" s="2" t="s">
        <v>9</v>
      </c>
    </row>
    <row r="345" spans="1:3" ht="12.5" x14ac:dyDescent="0.25">
      <c r="A345" s="2" t="s">
        <v>365</v>
      </c>
      <c r="B345" s="2" t="s">
        <v>8</v>
      </c>
      <c r="C345" s="2" t="s">
        <v>9</v>
      </c>
    </row>
    <row r="346" spans="1:3" ht="12.5" x14ac:dyDescent="0.25">
      <c r="A346" s="2" t="s">
        <v>366</v>
      </c>
      <c r="B346" s="2" t="s">
        <v>12</v>
      </c>
      <c r="C346" s="2" t="s">
        <v>9</v>
      </c>
    </row>
    <row r="347" spans="1:3" ht="12.5" x14ac:dyDescent="0.25">
      <c r="A347" s="2" t="s">
        <v>367</v>
      </c>
      <c r="B347" s="2" t="s">
        <v>8</v>
      </c>
      <c r="C347" s="2" t="s">
        <v>9</v>
      </c>
    </row>
    <row r="348" spans="1:3" ht="12.5" x14ac:dyDescent="0.25">
      <c r="A348" s="2" t="s">
        <v>368</v>
      </c>
      <c r="B348" s="2" t="s">
        <v>8</v>
      </c>
      <c r="C348" s="2" t="s">
        <v>9</v>
      </c>
    </row>
    <row r="349" spans="1:3" ht="12.5" x14ac:dyDescent="0.25">
      <c r="A349" s="2" t="s">
        <v>369</v>
      </c>
      <c r="B349" s="2" t="s">
        <v>8</v>
      </c>
      <c r="C349" s="2" t="s">
        <v>9</v>
      </c>
    </row>
    <row r="350" spans="1:3" ht="12.5" x14ac:dyDescent="0.25">
      <c r="A350" s="2" t="s">
        <v>370</v>
      </c>
      <c r="B350" s="2" t="s">
        <v>17</v>
      </c>
      <c r="C350" s="2" t="s">
        <v>9</v>
      </c>
    </row>
    <row r="351" spans="1:3" ht="12.5" x14ac:dyDescent="0.25">
      <c r="A351" s="2" t="s">
        <v>371</v>
      </c>
      <c r="B351" s="2" t="s">
        <v>30</v>
      </c>
      <c r="C351" s="2" t="s">
        <v>9</v>
      </c>
    </row>
    <row r="352" spans="1:3" ht="12.5" x14ac:dyDescent="0.25">
      <c r="A352" s="2" t="s">
        <v>372</v>
      </c>
      <c r="B352" s="2" t="s">
        <v>30</v>
      </c>
      <c r="C352" s="2" t="s">
        <v>9</v>
      </c>
    </row>
    <row r="353" spans="1:3" ht="12.5" x14ac:dyDescent="0.25">
      <c r="A353" s="2" t="s">
        <v>373</v>
      </c>
      <c r="B353" s="2" t="s">
        <v>8</v>
      </c>
      <c r="C353" s="2" t="s">
        <v>9</v>
      </c>
    </row>
    <row r="354" spans="1:3" ht="12.5" x14ac:dyDescent="0.25">
      <c r="A354" s="2" t="s">
        <v>374</v>
      </c>
      <c r="B354" s="2" t="s">
        <v>25</v>
      </c>
      <c r="C354" s="2" t="s">
        <v>9</v>
      </c>
    </row>
    <row r="355" spans="1:3" ht="12.5" x14ac:dyDescent="0.25">
      <c r="A355" s="2" t="s">
        <v>375</v>
      </c>
      <c r="B355" s="2" t="s">
        <v>15</v>
      </c>
      <c r="C355" s="2" t="s">
        <v>9</v>
      </c>
    </row>
    <row r="356" spans="1:3" ht="12.5" x14ac:dyDescent="0.25">
      <c r="A356" s="2" t="s">
        <v>376</v>
      </c>
      <c r="B356" s="2" t="s">
        <v>17</v>
      </c>
      <c r="C356" s="2" t="s">
        <v>9</v>
      </c>
    </row>
    <row r="357" spans="1:3" ht="12.5" x14ac:dyDescent="0.25">
      <c r="A357" s="2" t="s">
        <v>377</v>
      </c>
      <c r="B357" s="2" t="s">
        <v>17</v>
      </c>
      <c r="C357" s="2" t="s">
        <v>9</v>
      </c>
    </row>
    <row r="358" spans="1:3" ht="12.5" x14ac:dyDescent="0.25">
      <c r="A358" s="2" t="s">
        <v>378</v>
      </c>
      <c r="B358" s="2" t="s">
        <v>17</v>
      </c>
      <c r="C358" s="2" t="s">
        <v>9</v>
      </c>
    </row>
    <row r="359" spans="1:3" ht="12.5" x14ac:dyDescent="0.25">
      <c r="A359" s="2" t="s">
        <v>379</v>
      </c>
      <c r="B359" s="2" t="s">
        <v>17</v>
      </c>
      <c r="C359" s="2" t="s">
        <v>9</v>
      </c>
    </row>
    <row r="360" spans="1:3" ht="12.5" x14ac:dyDescent="0.25">
      <c r="A360" s="2" t="s">
        <v>380</v>
      </c>
      <c r="B360" s="2" t="s">
        <v>8</v>
      </c>
      <c r="C360" s="2" t="s">
        <v>9</v>
      </c>
    </row>
    <row r="361" spans="1:3" ht="12.5" x14ac:dyDescent="0.25">
      <c r="A361" s="2" t="s">
        <v>381</v>
      </c>
      <c r="B361" s="2" t="s">
        <v>8</v>
      </c>
      <c r="C361" s="2" t="s">
        <v>9</v>
      </c>
    </row>
    <row r="362" spans="1:3" ht="12.5" x14ac:dyDescent="0.25">
      <c r="A362" s="2" t="s">
        <v>382</v>
      </c>
      <c r="B362" s="2" t="s">
        <v>8</v>
      </c>
      <c r="C362" s="2" t="s">
        <v>9</v>
      </c>
    </row>
    <row r="363" spans="1:3" ht="12.5" x14ac:dyDescent="0.25">
      <c r="A363" s="2" t="s">
        <v>383</v>
      </c>
      <c r="B363" s="2" t="s">
        <v>25</v>
      </c>
      <c r="C363" s="2" t="s">
        <v>9</v>
      </c>
    </row>
    <row r="364" spans="1:3" ht="12.5" x14ac:dyDescent="0.25">
      <c r="A364" s="2" t="s">
        <v>384</v>
      </c>
      <c r="B364" s="2" t="s">
        <v>8</v>
      </c>
      <c r="C364" s="2" t="s">
        <v>9</v>
      </c>
    </row>
    <row r="365" spans="1:3" ht="12.5" x14ac:dyDescent="0.25">
      <c r="A365" s="2" t="s">
        <v>385</v>
      </c>
      <c r="B365" s="2" t="s">
        <v>8</v>
      </c>
      <c r="C365" s="2" t="s">
        <v>9</v>
      </c>
    </row>
    <row r="366" spans="1:3" ht="12.5" x14ac:dyDescent="0.25">
      <c r="A366" s="2" t="s">
        <v>386</v>
      </c>
      <c r="B366" s="2" t="s">
        <v>8</v>
      </c>
      <c r="C366" s="2" t="s">
        <v>9</v>
      </c>
    </row>
    <row r="367" spans="1:3" ht="12.5" x14ac:dyDescent="0.25">
      <c r="A367" s="2" t="s">
        <v>387</v>
      </c>
      <c r="B367" s="2" t="s">
        <v>8</v>
      </c>
      <c r="C367" s="2" t="s">
        <v>9</v>
      </c>
    </row>
    <row r="368" spans="1:3" ht="12.5" x14ac:dyDescent="0.25">
      <c r="A368" s="2" t="s">
        <v>388</v>
      </c>
      <c r="B368" s="2" t="s">
        <v>8</v>
      </c>
      <c r="C368" s="2" t="s">
        <v>9</v>
      </c>
    </row>
    <row r="369" spans="1:3" ht="12.5" x14ac:dyDescent="0.25">
      <c r="A369" s="2" t="s">
        <v>389</v>
      </c>
      <c r="B369" s="2" t="s">
        <v>8</v>
      </c>
      <c r="C369" s="2" t="s">
        <v>9</v>
      </c>
    </row>
    <row r="370" spans="1:3" ht="12.5" x14ac:dyDescent="0.25">
      <c r="A370" s="2" t="s">
        <v>390</v>
      </c>
      <c r="B370" s="2" t="s">
        <v>8</v>
      </c>
      <c r="C370" s="2" t="s">
        <v>9</v>
      </c>
    </row>
    <row r="371" spans="1:3" ht="12.5" x14ac:dyDescent="0.25">
      <c r="A371" s="2" t="s">
        <v>391</v>
      </c>
      <c r="B371" s="2" t="s">
        <v>8</v>
      </c>
      <c r="C371" s="2" t="s">
        <v>9</v>
      </c>
    </row>
    <row r="372" spans="1:3" ht="12.5" x14ac:dyDescent="0.25">
      <c r="A372" s="2" t="s">
        <v>392</v>
      </c>
      <c r="B372" s="2" t="s">
        <v>12</v>
      </c>
      <c r="C372" s="2" t="s">
        <v>9</v>
      </c>
    </row>
    <row r="373" spans="1:3" ht="12.5" x14ac:dyDescent="0.25">
      <c r="A373" s="2" t="s">
        <v>393</v>
      </c>
      <c r="B373" s="2" t="s">
        <v>12</v>
      </c>
      <c r="C373" s="2" t="s">
        <v>9</v>
      </c>
    </row>
    <row r="374" spans="1:3" ht="12.5" x14ac:dyDescent="0.25">
      <c r="A374" s="2" t="s">
        <v>394</v>
      </c>
      <c r="B374" s="2" t="s">
        <v>8</v>
      </c>
      <c r="C374" s="2" t="s">
        <v>19</v>
      </c>
    </row>
    <row r="375" spans="1:3" ht="12.5" x14ac:dyDescent="0.25">
      <c r="A375" s="2" t="s">
        <v>395</v>
      </c>
      <c r="B375" s="2" t="s">
        <v>15</v>
      </c>
      <c r="C375" s="2" t="s">
        <v>9</v>
      </c>
    </row>
    <row r="376" spans="1:3" ht="12.5" x14ac:dyDescent="0.25">
      <c r="A376" s="2" t="s">
        <v>396</v>
      </c>
      <c r="B376" s="2" t="s">
        <v>17</v>
      </c>
      <c r="C376" s="2" t="s">
        <v>9</v>
      </c>
    </row>
    <row r="377" spans="1:3" ht="12.5" x14ac:dyDescent="0.25">
      <c r="A377" s="2" t="s">
        <v>397</v>
      </c>
      <c r="B377" s="2" t="s">
        <v>12</v>
      </c>
      <c r="C377" s="2" t="s">
        <v>9</v>
      </c>
    </row>
    <row r="378" spans="1:3" ht="12.5" x14ac:dyDescent="0.25">
      <c r="A378" s="2" t="s">
        <v>398</v>
      </c>
      <c r="B378" s="2" t="s">
        <v>30</v>
      </c>
      <c r="C378" s="2" t="s">
        <v>9</v>
      </c>
    </row>
    <row r="379" spans="1:3" ht="12.5" x14ac:dyDescent="0.25">
      <c r="A379" s="2" t="s">
        <v>399</v>
      </c>
      <c r="B379" s="2" t="s">
        <v>25</v>
      </c>
      <c r="C379" s="2" t="s">
        <v>9</v>
      </c>
    </row>
    <row r="380" spans="1:3" ht="12.5" x14ac:dyDescent="0.25">
      <c r="A380" s="2" t="s">
        <v>400</v>
      </c>
      <c r="B380" s="2" t="s">
        <v>12</v>
      </c>
      <c r="C380" s="2" t="s">
        <v>9</v>
      </c>
    </row>
    <row r="381" spans="1:3" ht="12.5" x14ac:dyDescent="0.25">
      <c r="A381" s="2" t="s">
        <v>401</v>
      </c>
      <c r="B381" s="2" t="s">
        <v>30</v>
      </c>
      <c r="C381" s="2" t="s">
        <v>9</v>
      </c>
    </row>
    <row r="382" spans="1:3" ht="12.5" x14ac:dyDescent="0.25">
      <c r="A382" s="2" t="s">
        <v>402</v>
      </c>
      <c r="B382" s="2" t="s">
        <v>8</v>
      </c>
      <c r="C382" s="2" t="s">
        <v>9</v>
      </c>
    </row>
    <row r="383" spans="1:3" ht="12.5" x14ac:dyDescent="0.25">
      <c r="A383" s="2" t="s">
        <v>403</v>
      </c>
      <c r="B383" s="2" t="s">
        <v>8</v>
      </c>
      <c r="C383" s="2" t="s">
        <v>9</v>
      </c>
    </row>
    <row r="384" spans="1:3" ht="12.5" x14ac:dyDescent="0.25">
      <c r="A384" s="2" t="s">
        <v>404</v>
      </c>
      <c r="B384" s="2" t="s">
        <v>28</v>
      </c>
      <c r="C384" s="2" t="s">
        <v>9</v>
      </c>
    </row>
    <row r="385" spans="1:3" ht="12.5" x14ac:dyDescent="0.25">
      <c r="A385" s="2" t="s">
        <v>405</v>
      </c>
      <c r="B385" s="2" t="s">
        <v>25</v>
      </c>
      <c r="C385" s="2" t="s">
        <v>9</v>
      </c>
    </row>
    <row r="386" spans="1:3" ht="12.5" x14ac:dyDescent="0.25">
      <c r="A386" s="2" t="s">
        <v>406</v>
      </c>
      <c r="B386" s="2" t="s">
        <v>8</v>
      </c>
      <c r="C386" s="2" t="s">
        <v>9</v>
      </c>
    </row>
    <row r="387" spans="1:3" ht="12.5" x14ac:dyDescent="0.25">
      <c r="A387" s="2" t="s">
        <v>407</v>
      </c>
      <c r="B387" s="2" t="s">
        <v>8</v>
      </c>
      <c r="C387" s="2" t="s">
        <v>9</v>
      </c>
    </row>
    <row r="388" spans="1:3" ht="12.5" x14ac:dyDescent="0.25">
      <c r="A388" s="2" t="s">
        <v>408</v>
      </c>
      <c r="B388" s="2" t="s">
        <v>8</v>
      </c>
      <c r="C388" s="2" t="s">
        <v>9</v>
      </c>
    </row>
    <row r="389" spans="1:3" ht="12.5" x14ac:dyDescent="0.25">
      <c r="A389" s="2" t="s">
        <v>409</v>
      </c>
      <c r="B389" s="2" t="s">
        <v>30</v>
      </c>
      <c r="C389" s="2" t="s">
        <v>9</v>
      </c>
    </row>
    <row r="390" spans="1:3" ht="12.5" x14ac:dyDescent="0.25">
      <c r="A390" s="2" t="s">
        <v>410</v>
      </c>
      <c r="B390" s="2" t="s">
        <v>17</v>
      </c>
      <c r="C390" s="2" t="s">
        <v>9</v>
      </c>
    </row>
    <row r="391" spans="1:3" ht="12.5" x14ac:dyDescent="0.25">
      <c r="A391" s="2" t="s">
        <v>411</v>
      </c>
      <c r="B391" s="2" t="s">
        <v>17</v>
      </c>
      <c r="C391" s="2" t="s">
        <v>9</v>
      </c>
    </row>
    <row r="392" spans="1:3" ht="12.5" x14ac:dyDescent="0.25">
      <c r="A392" s="2" t="s">
        <v>412</v>
      </c>
      <c r="B392" s="2" t="s">
        <v>8</v>
      </c>
      <c r="C392" s="2" t="s">
        <v>9</v>
      </c>
    </row>
    <row r="393" spans="1:3" ht="12.5" x14ac:dyDescent="0.25">
      <c r="A393" s="2" t="s">
        <v>413</v>
      </c>
      <c r="B393" s="2" t="s">
        <v>12</v>
      </c>
      <c r="C393" s="2" t="s">
        <v>19</v>
      </c>
    </row>
    <row r="394" spans="1:3" ht="12.5" x14ac:dyDescent="0.25">
      <c r="A394" s="2" t="s">
        <v>414</v>
      </c>
      <c r="B394" s="2" t="s">
        <v>8</v>
      </c>
      <c r="C394" s="2" t="s">
        <v>9</v>
      </c>
    </row>
    <row r="395" spans="1:3" ht="12.5" x14ac:dyDescent="0.25">
      <c r="A395" s="2" t="s">
        <v>415</v>
      </c>
      <c r="B395" s="2" t="s">
        <v>12</v>
      </c>
      <c r="C395" s="2" t="s">
        <v>9</v>
      </c>
    </row>
    <row r="396" spans="1:3" ht="12.5" x14ac:dyDescent="0.25">
      <c r="A396" s="2" t="s">
        <v>416</v>
      </c>
      <c r="B396" s="2" t="s">
        <v>17</v>
      </c>
      <c r="C396" s="2" t="s">
        <v>9</v>
      </c>
    </row>
    <row r="397" spans="1:3" ht="12.5" x14ac:dyDescent="0.25">
      <c r="A397" s="2" t="s">
        <v>417</v>
      </c>
      <c r="B397" s="2" t="s">
        <v>8</v>
      </c>
      <c r="C397" s="2" t="s">
        <v>9</v>
      </c>
    </row>
    <row r="398" spans="1:3" ht="12.5" x14ac:dyDescent="0.25">
      <c r="A398" s="2" t="s">
        <v>418</v>
      </c>
      <c r="B398" s="2" t="s">
        <v>8</v>
      </c>
      <c r="C398" s="2" t="s">
        <v>9</v>
      </c>
    </row>
    <row r="399" spans="1:3" ht="12.5" x14ac:dyDescent="0.25">
      <c r="A399" s="2" t="s">
        <v>419</v>
      </c>
      <c r="B399" s="2" t="s">
        <v>8</v>
      </c>
      <c r="C399" s="2" t="s">
        <v>9</v>
      </c>
    </row>
    <row r="400" spans="1:3" ht="12.5" x14ac:dyDescent="0.25">
      <c r="A400" s="2" t="s">
        <v>420</v>
      </c>
      <c r="B400" s="2" t="s">
        <v>8</v>
      </c>
      <c r="C400" s="2" t="s">
        <v>9</v>
      </c>
    </row>
    <row r="401" spans="1:3" ht="12.5" x14ac:dyDescent="0.25">
      <c r="A401" s="2" t="s">
        <v>421</v>
      </c>
      <c r="B401" s="2" t="s">
        <v>8</v>
      </c>
      <c r="C401" s="2" t="s">
        <v>9</v>
      </c>
    </row>
    <row r="402" spans="1:3" ht="12.5" x14ac:dyDescent="0.25">
      <c r="A402" s="2" t="s">
        <v>422</v>
      </c>
      <c r="B402" s="2" t="s">
        <v>28</v>
      </c>
      <c r="C402" s="2" t="s">
        <v>9</v>
      </c>
    </row>
    <row r="403" spans="1:3" ht="12.5" x14ac:dyDescent="0.25">
      <c r="A403" s="2" t="s">
        <v>423</v>
      </c>
      <c r="B403" s="2" t="s">
        <v>30</v>
      </c>
      <c r="C403" s="2" t="s">
        <v>9</v>
      </c>
    </row>
    <row r="404" spans="1:3" ht="12.5" x14ac:dyDescent="0.25">
      <c r="A404" s="2" t="s">
        <v>424</v>
      </c>
      <c r="B404" s="2" t="s">
        <v>17</v>
      </c>
      <c r="C404" s="2" t="s">
        <v>9</v>
      </c>
    </row>
    <row r="405" spans="1:3" ht="12.5" x14ac:dyDescent="0.25">
      <c r="A405" s="2" t="s">
        <v>425</v>
      </c>
      <c r="B405" s="2" t="s">
        <v>8</v>
      </c>
      <c r="C405" s="2" t="s">
        <v>9</v>
      </c>
    </row>
    <row r="406" spans="1:3" ht="12.5" x14ac:dyDescent="0.25">
      <c r="A406" s="2" t="s">
        <v>426</v>
      </c>
      <c r="B406" s="2" t="s">
        <v>8</v>
      </c>
      <c r="C406" s="2" t="s">
        <v>9</v>
      </c>
    </row>
    <row r="407" spans="1:3" ht="12.5" x14ac:dyDescent="0.25">
      <c r="A407" s="2" t="s">
        <v>427</v>
      </c>
      <c r="B407" s="2" t="s">
        <v>8</v>
      </c>
      <c r="C407" s="2" t="s">
        <v>9</v>
      </c>
    </row>
    <row r="408" spans="1:3" ht="12.5" x14ac:dyDescent="0.25">
      <c r="A408" s="2" t="s">
        <v>428</v>
      </c>
      <c r="B408" s="2" t="s">
        <v>8</v>
      </c>
      <c r="C408" s="2" t="s">
        <v>9</v>
      </c>
    </row>
    <row r="409" spans="1:3" ht="12.5" x14ac:dyDescent="0.25">
      <c r="A409" s="2" t="s">
        <v>429</v>
      </c>
      <c r="B409" s="2" t="s">
        <v>8</v>
      </c>
      <c r="C409" s="2" t="s">
        <v>9</v>
      </c>
    </row>
    <row r="410" spans="1:3" ht="12.5" x14ac:dyDescent="0.25">
      <c r="A410" s="2" t="s">
        <v>430</v>
      </c>
      <c r="B410" s="2" t="s">
        <v>8</v>
      </c>
      <c r="C410" s="2" t="s">
        <v>9</v>
      </c>
    </row>
    <row r="411" spans="1:3" ht="12.5" x14ac:dyDescent="0.25">
      <c r="A411" s="2" t="s">
        <v>431</v>
      </c>
      <c r="B411" s="2" t="s">
        <v>8</v>
      </c>
      <c r="C411" s="2" t="s">
        <v>9</v>
      </c>
    </row>
    <row r="412" spans="1:3" ht="12.5" x14ac:dyDescent="0.25">
      <c r="A412" s="2" t="s">
        <v>432</v>
      </c>
      <c r="B412" s="2" t="s">
        <v>22</v>
      </c>
      <c r="C412" s="2" t="s">
        <v>9</v>
      </c>
    </row>
    <row r="413" spans="1:3" ht="12.5" x14ac:dyDescent="0.25">
      <c r="A413" s="2" t="s">
        <v>433</v>
      </c>
      <c r="B413" s="2" t="s">
        <v>8</v>
      </c>
      <c r="C413" s="2" t="s">
        <v>9</v>
      </c>
    </row>
    <row r="414" spans="1:3" ht="12.5" x14ac:dyDescent="0.25">
      <c r="A414" s="2" t="s">
        <v>434</v>
      </c>
      <c r="B414" s="2" t="s">
        <v>8</v>
      </c>
      <c r="C414" s="2" t="s">
        <v>9</v>
      </c>
    </row>
    <row r="415" spans="1:3" ht="12.5" x14ac:dyDescent="0.25">
      <c r="A415" s="2" t="s">
        <v>435</v>
      </c>
      <c r="B415" s="2" t="s">
        <v>8</v>
      </c>
      <c r="C415" s="2" t="s">
        <v>9</v>
      </c>
    </row>
    <row r="416" spans="1:3" ht="12.5" x14ac:dyDescent="0.25">
      <c r="A416" s="2" t="s">
        <v>436</v>
      </c>
      <c r="B416" s="2" t="s">
        <v>8</v>
      </c>
      <c r="C416" s="2" t="s">
        <v>9</v>
      </c>
    </row>
    <row r="417" spans="1:3" ht="12.5" x14ac:dyDescent="0.25">
      <c r="A417" s="2" t="s">
        <v>437</v>
      </c>
      <c r="B417" s="2" t="s">
        <v>8</v>
      </c>
      <c r="C417" s="2" t="s">
        <v>9</v>
      </c>
    </row>
    <row r="418" spans="1:3" ht="12.5" x14ac:dyDescent="0.25">
      <c r="A418" s="2" t="s">
        <v>438</v>
      </c>
      <c r="B418" s="2" t="s">
        <v>8</v>
      </c>
      <c r="C418" s="2" t="s">
        <v>19</v>
      </c>
    </row>
    <row r="419" spans="1:3" ht="12.5" x14ac:dyDescent="0.25">
      <c r="A419" s="2" t="s">
        <v>439</v>
      </c>
      <c r="B419" s="2" t="s">
        <v>8</v>
      </c>
      <c r="C419" s="2" t="s">
        <v>9</v>
      </c>
    </row>
    <row r="420" spans="1:3" ht="12.5" x14ac:dyDescent="0.25">
      <c r="A420" s="2" t="s">
        <v>440</v>
      </c>
      <c r="B420" s="2" t="s">
        <v>8</v>
      </c>
      <c r="C420" s="2" t="s">
        <v>9</v>
      </c>
    </row>
    <row r="421" spans="1:3" ht="12.5" x14ac:dyDescent="0.25">
      <c r="A421" s="2" t="s">
        <v>441</v>
      </c>
      <c r="B421" s="2" t="s">
        <v>12</v>
      </c>
      <c r="C421" s="2" t="s">
        <v>9</v>
      </c>
    </row>
    <row r="422" spans="1:3" ht="12.5" x14ac:dyDescent="0.25">
      <c r="A422" s="2" t="s">
        <v>442</v>
      </c>
      <c r="B422" s="2" t="s">
        <v>17</v>
      </c>
      <c r="C422" s="2" t="s">
        <v>9</v>
      </c>
    </row>
    <row r="423" spans="1:3" ht="12.5" x14ac:dyDescent="0.25">
      <c r="A423" s="2" t="s">
        <v>443</v>
      </c>
      <c r="B423" s="2" t="s">
        <v>8</v>
      </c>
      <c r="C423" s="2" t="s">
        <v>9</v>
      </c>
    </row>
    <row r="424" spans="1:3" ht="12.5" x14ac:dyDescent="0.25">
      <c r="A424" s="2" t="s">
        <v>444</v>
      </c>
      <c r="B424" s="2" t="s">
        <v>8</v>
      </c>
      <c r="C424" s="2" t="s">
        <v>9</v>
      </c>
    </row>
    <row r="425" spans="1:3" ht="12.5" x14ac:dyDescent="0.25">
      <c r="A425" s="2" t="s">
        <v>445</v>
      </c>
      <c r="B425" s="2" t="s">
        <v>8</v>
      </c>
      <c r="C425" s="2" t="s">
        <v>9</v>
      </c>
    </row>
    <row r="426" spans="1:3" ht="12.5" x14ac:dyDescent="0.25">
      <c r="A426" s="2" t="s">
        <v>446</v>
      </c>
      <c r="B426" s="2" t="s">
        <v>8</v>
      </c>
      <c r="C426" s="2" t="s">
        <v>9</v>
      </c>
    </row>
    <row r="427" spans="1:3" ht="12.5" x14ac:dyDescent="0.25">
      <c r="A427" s="2" t="s">
        <v>447</v>
      </c>
      <c r="B427" s="2" t="s">
        <v>17</v>
      </c>
      <c r="C427" s="2" t="s">
        <v>9</v>
      </c>
    </row>
    <row r="428" spans="1:3" ht="12.5" x14ac:dyDescent="0.25">
      <c r="A428" s="2" t="s">
        <v>448</v>
      </c>
      <c r="B428" s="2" t="s">
        <v>17</v>
      </c>
      <c r="C428" s="2" t="s">
        <v>9</v>
      </c>
    </row>
    <row r="429" spans="1:3" ht="12.5" x14ac:dyDescent="0.25">
      <c r="A429" s="2" t="s">
        <v>449</v>
      </c>
      <c r="B429" s="2" t="s">
        <v>12</v>
      </c>
      <c r="C429" s="2" t="s">
        <v>9</v>
      </c>
    </row>
    <row r="430" spans="1:3" ht="12.5" x14ac:dyDescent="0.25">
      <c r="A430" s="2" t="s">
        <v>450</v>
      </c>
      <c r="B430" s="2" t="s">
        <v>28</v>
      </c>
      <c r="C430" s="2" t="s">
        <v>9</v>
      </c>
    </row>
    <row r="431" spans="1:3" ht="12.5" x14ac:dyDescent="0.25">
      <c r="A431" s="2" t="s">
        <v>451</v>
      </c>
      <c r="B431" s="2" t="s">
        <v>8</v>
      </c>
      <c r="C431" s="2" t="s">
        <v>9</v>
      </c>
    </row>
    <row r="432" spans="1:3" ht="12.5" x14ac:dyDescent="0.25">
      <c r="A432" s="2" t="s">
        <v>452</v>
      </c>
      <c r="B432" s="2" t="s">
        <v>22</v>
      </c>
      <c r="C432" s="2" t="s">
        <v>9</v>
      </c>
    </row>
    <row r="433" spans="1:3" ht="12.5" x14ac:dyDescent="0.25">
      <c r="A433" s="2" t="s">
        <v>453</v>
      </c>
      <c r="B433" s="2" t="s">
        <v>25</v>
      </c>
      <c r="C433" s="2" t="s">
        <v>9</v>
      </c>
    </row>
    <row r="434" spans="1:3" ht="12.5" x14ac:dyDescent="0.25">
      <c r="A434" s="2" t="s">
        <v>454</v>
      </c>
      <c r="B434" s="2" t="s">
        <v>12</v>
      </c>
      <c r="C434" s="2" t="s">
        <v>9</v>
      </c>
    </row>
    <row r="435" spans="1:3" ht="12.5" x14ac:dyDescent="0.25">
      <c r="A435" s="2" t="s">
        <v>455</v>
      </c>
      <c r="B435" s="2" t="s">
        <v>12</v>
      </c>
      <c r="C435" s="2" t="s">
        <v>9</v>
      </c>
    </row>
    <row r="436" spans="1:3" ht="12.5" x14ac:dyDescent="0.25">
      <c r="A436" s="2" t="s">
        <v>456</v>
      </c>
      <c r="B436" s="2" t="s">
        <v>8</v>
      </c>
      <c r="C436" s="2" t="s">
        <v>9</v>
      </c>
    </row>
    <row r="437" spans="1:3" ht="12.5" x14ac:dyDescent="0.25">
      <c r="A437" s="2" t="s">
        <v>457</v>
      </c>
      <c r="B437" s="2" t="s">
        <v>8</v>
      </c>
      <c r="C437" s="2" t="s">
        <v>9</v>
      </c>
    </row>
    <row r="438" spans="1:3" ht="12.5" x14ac:dyDescent="0.25">
      <c r="A438" s="2" t="s">
        <v>458</v>
      </c>
      <c r="B438" s="2" t="s">
        <v>30</v>
      </c>
      <c r="C438" s="2" t="s">
        <v>9</v>
      </c>
    </row>
    <row r="439" spans="1:3" ht="12.5" x14ac:dyDescent="0.25">
      <c r="A439" s="2" t="s">
        <v>459</v>
      </c>
      <c r="B439" s="2" t="s">
        <v>17</v>
      </c>
      <c r="C439" s="2" t="s">
        <v>9</v>
      </c>
    </row>
    <row r="440" spans="1:3" ht="12.5" x14ac:dyDescent="0.25">
      <c r="A440" s="2" t="s">
        <v>460</v>
      </c>
      <c r="B440" s="2" t="s">
        <v>17</v>
      </c>
      <c r="C440" s="2" t="s">
        <v>9</v>
      </c>
    </row>
    <row r="441" spans="1:3" ht="12.5" x14ac:dyDescent="0.25">
      <c r="A441" s="2" t="s">
        <v>461</v>
      </c>
      <c r="B441" s="2" t="s">
        <v>8</v>
      </c>
      <c r="C441" s="2" t="s">
        <v>9</v>
      </c>
    </row>
    <row r="442" spans="1:3" ht="12.5" x14ac:dyDescent="0.25">
      <c r="A442" s="2" t="s">
        <v>462</v>
      </c>
      <c r="B442" s="2" t="s">
        <v>28</v>
      </c>
      <c r="C442" s="2" t="s">
        <v>9</v>
      </c>
    </row>
    <row r="443" spans="1:3" ht="12.5" x14ac:dyDescent="0.25">
      <c r="A443" s="2" t="s">
        <v>463</v>
      </c>
      <c r="B443" s="2" t="s">
        <v>28</v>
      </c>
      <c r="C443" s="2" t="s">
        <v>9</v>
      </c>
    </row>
    <row r="444" spans="1:3" ht="12.5" x14ac:dyDescent="0.25">
      <c r="A444" s="2" t="s">
        <v>464</v>
      </c>
      <c r="B444" s="2" t="s">
        <v>30</v>
      </c>
      <c r="C444" s="2" t="s">
        <v>9</v>
      </c>
    </row>
    <row r="445" spans="1:3" ht="12.5" x14ac:dyDescent="0.25">
      <c r="A445" s="2" t="s">
        <v>465</v>
      </c>
      <c r="B445" s="2" t="s">
        <v>8</v>
      </c>
      <c r="C445" s="2" t="s">
        <v>9</v>
      </c>
    </row>
    <row r="446" spans="1:3" ht="12.5" x14ac:dyDescent="0.25">
      <c r="A446" s="2" t="s">
        <v>466</v>
      </c>
      <c r="B446" s="2" t="s">
        <v>25</v>
      </c>
      <c r="C446" s="2" t="s">
        <v>9</v>
      </c>
    </row>
    <row r="447" spans="1:3" ht="12.5" x14ac:dyDescent="0.25">
      <c r="A447" s="2" t="s">
        <v>467</v>
      </c>
      <c r="B447" s="2" t="s">
        <v>22</v>
      </c>
      <c r="C447" s="2" t="s">
        <v>9</v>
      </c>
    </row>
    <row r="448" spans="1:3" ht="12.5" x14ac:dyDescent="0.25">
      <c r="A448" s="2" t="s">
        <v>468</v>
      </c>
      <c r="B448" s="2" t="s">
        <v>25</v>
      </c>
      <c r="C448" s="2" t="s">
        <v>9</v>
      </c>
    </row>
    <row r="449" spans="1:3" ht="12.5" x14ac:dyDescent="0.25">
      <c r="A449" s="2" t="s">
        <v>469</v>
      </c>
      <c r="B449" s="2" t="s">
        <v>28</v>
      </c>
      <c r="C449" s="2" t="s">
        <v>9</v>
      </c>
    </row>
    <row r="450" spans="1:3" ht="12.5" x14ac:dyDescent="0.25">
      <c r="A450" s="2" t="s">
        <v>470</v>
      </c>
      <c r="B450" s="2" t="s">
        <v>8</v>
      </c>
      <c r="C450" s="2" t="s">
        <v>9</v>
      </c>
    </row>
    <row r="451" spans="1:3" ht="12.5" x14ac:dyDescent="0.25">
      <c r="A451" s="2" t="s">
        <v>471</v>
      </c>
      <c r="B451" s="2" t="s">
        <v>8</v>
      </c>
      <c r="C451" s="2" t="s">
        <v>9</v>
      </c>
    </row>
    <row r="452" spans="1:3" ht="12.5" x14ac:dyDescent="0.25">
      <c r="A452" s="2" t="s">
        <v>472</v>
      </c>
      <c r="B452" s="2" t="s">
        <v>8</v>
      </c>
      <c r="C452" s="2" t="s">
        <v>9</v>
      </c>
    </row>
    <row r="453" spans="1:3" ht="12.5" x14ac:dyDescent="0.25">
      <c r="A453" s="2" t="s">
        <v>473</v>
      </c>
      <c r="B453" s="2" t="s">
        <v>8</v>
      </c>
      <c r="C453" s="2" t="s">
        <v>9</v>
      </c>
    </row>
    <row r="454" spans="1:3" ht="12.5" x14ac:dyDescent="0.25">
      <c r="A454" s="2" t="s">
        <v>474</v>
      </c>
      <c r="B454" s="2" t="s">
        <v>8</v>
      </c>
      <c r="C454" s="2" t="s">
        <v>9</v>
      </c>
    </row>
    <row r="455" spans="1:3" ht="12.5" x14ac:dyDescent="0.25">
      <c r="A455" s="2" t="s">
        <v>475</v>
      </c>
      <c r="B455" s="2" t="s">
        <v>12</v>
      </c>
      <c r="C455" s="2" t="s">
        <v>9</v>
      </c>
    </row>
    <row r="456" spans="1:3" ht="12.5" x14ac:dyDescent="0.25">
      <c r="A456" s="2" t="s">
        <v>476</v>
      </c>
      <c r="B456" s="2" t="s">
        <v>12</v>
      </c>
      <c r="C456" s="2" t="s">
        <v>9</v>
      </c>
    </row>
    <row r="457" spans="1:3" ht="12.5" x14ac:dyDescent="0.25">
      <c r="A457" s="2" t="s">
        <v>477</v>
      </c>
      <c r="B457" s="2" t="s">
        <v>17</v>
      </c>
      <c r="C457" s="2" t="s">
        <v>9</v>
      </c>
    </row>
    <row r="458" spans="1:3" ht="12.5" x14ac:dyDescent="0.25">
      <c r="A458" s="2" t="s">
        <v>478</v>
      </c>
      <c r="B458" s="2" t="s">
        <v>17</v>
      </c>
      <c r="C458" s="2" t="s">
        <v>9</v>
      </c>
    </row>
    <row r="459" spans="1:3" ht="12.5" x14ac:dyDescent="0.25">
      <c r="A459" s="2" t="s">
        <v>479</v>
      </c>
      <c r="B459" s="2" t="s">
        <v>12</v>
      </c>
      <c r="C459" s="2" t="s">
        <v>9</v>
      </c>
    </row>
    <row r="460" spans="1:3" ht="12.5" x14ac:dyDescent="0.25">
      <c r="A460" s="2" t="s">
        <v>480</v>
      </c>
      <c r="B460" s="2" t="s">
        <v>17</v>
      </c>
      <c r="C460" s="2" t="s">
        <v>9</v>
      </c>
    </row>
    <row r="461" spans="1:3" ht="12.5" x14ac:dyDescent="0.25">
      <c r="A461" s="2" t="s">
        <v>481</v>
      </c>
      <c r="B461" s="2" t="s">
        <v>8</v>
      </c>
      <c r="C461" s="2" t="s">
        <v>9</v>
      </c>
    </row>
    <row r="462" spans="1:3" ht="12.5" x14ac:dyDescent="0.25">
      <c r="A462" s="2" t="s">
        <v>482</v>
      </c>
      <c r="B462" s="2" t="s">
        <v>17</v>
      </c>
      <c r="C462" s="2" t="s">
        <v>9</v>
      </c>
    </row>
    <row r="463" spans="1:3" ht="12.5" x14ac:dyDescent="0.25">
      <c r="A463" s="2" t="s">
        <v>483</v>
      </c>
      <c r="B463" s="2" t="s">
        <v>8</v>
      </c>
      <c r="C463" s="2" t="s">
        <v>9</v>
      </c>
    </row>
    <row r="464" spans="1:3" ht="12.5" x14ac:dyDescent="0.25">
      <c r="A464" s="2" t="s">
        <v>484</v>
      </c>
      <c r="B464" s="2" t="s">
        <v>8</v>
      </c>
      <c r="C464" s="2" t="s">
        <v>9</v>
      </c>
    </row>
    <row r="465" spans="1:3" ht="12.5" x14ac:dyDescent="0.25">
      <c r="A465" s="2" t="s">
        <v>485</v>
      </c>
      <c r="B465" s="2" t="s">
        <v>8</v>
      </c>
      <c r="C465" s="2" t="s">
        <v>9</v>
      </c>
    </row>
    <row r="466" spans="1:3" ht="12.5" x14ac:dyDescent="0.25">
      <c r="A466" s="2" t="s">
        <v>486</v>
      </c>
      <c r="B466" s="2" t="s">
        <v>8</v>
      </c>
      <c r="C466" s="2" t="s">
        <v>9</v>
      </c>
    </row>
    <row r="467" spans="1:3" ht="12.5" x14ac:dyDescent="0.25">
      <c r="A467" s="2" t="s">
        <v>487</v>
      </c>
      <c r="B467" s="2" t="s">
        <v>8</v>
      </c>
      <c r="C467" s="2" t="s">
        <v>9</v>
      </c>
    </row>
    <row r="468" spans="1:3" ht="12.5" x14ac:dyDescent="0.25">
      <c r="A468" s="2" t="s">
        <v>488</v>
      </c>
      <c r="B468" s="2" t="s">
        <v>8</v>
      </c>
      <c r="C468" s="2" t="s">
        <v>19</v>
      </c>
    </row>
    <row r="469" spans="1:3" ht="12.5" x14ac:dyDescent="0.25">
      <c r="A469" s="2" t="s">
        <v>489</v>
      </c>
      <c r="B469" s="2" t="s">
        <v>15</v>
      </c>
      <c r="C469" s="2" t="s">
        <v>9</v>
      </c>
    </row>
    <row r="470" spans="1:3" ht="12.5" x14ac:dyDescent="0.25">
      <c r="A470" s="2" t="s">
        <v>490</v>
      </c>
      <c r="B470" s="2" t="s">
        <v>8</v>
      </c>
      <c r="C470" s="2" t="s">
        <v>9</v>
      </c>
    </row>
    <row r="471" spans="1:3" ht="12.5" x14ac:dyDescent="0.25">
      <c r="A471" s="2" t="s">
        <v>491</v>
      </c>
      <c r="B471" s="2" t="s">
        <v>8</v>
      </c>
      <c r="C471" s="2" t="s">
        <v>9</v>
      </c>
    </row>
    <row r="472" spans="1:3" ht="12.5" x14ac:dyDescent="0.25">
      <c r="A472" s="2" t="s">
        <v>492</v>
      </c>
      <c r="B472" s="2" t="s">
        <v>8</v>
      </c>
      <c r="C472" s="2" t="s">
        <v>9</v>
      </c>
    </row>
    <row r="473" spans="1:3" ht="12.5" x14ac:dyDescent="0.25">
      <c r="A473" s="2" t="s">
        <v>493</v>
      </c>
      <c r="B473" s="2" t="s">
        <v>12</v>
      </c>
      <c r="C473" s="2" t="s">
        <v>9</v>
      </c>
    </row>
    <row r="474" spans="1:3" ht="12.5" x14ac:dyDescent="0.25">
      <c r="A474" s="2" t="s">
        <v>494</v>
      </c>
      <c r="B474" s="2" t="s">
        <v>30</v>
      </c>
      <c r="C474" s="2" t="s">
        <v>9</v>
      </c>
    </row>
    <row r="475" spans="1:3" ht="12.5" x14ac:dyDescent="0.25">
      <c r="A475" s="2" t="s">
        <v>495</v>
      </c>
      <c r="B475" s="2" t="s">
        <v>30</v>
      </c>
      <c r="C475" s="2" t="s">
        <v>9</v>
      </c>
    </row>
    <row r="476" spans="1:3" ht="12.5" x14ac:dyDescent="0.25">
      <c r="A476" s="2" t="s">
        <v>496</v>
      </c>
      <c r="B476" s="2" t="s">
        <v>35</v>
      </c>
      <c r="C476" s="2" t="s">
        <v>9</v>
      </c>
    </row>
    <row r="477" spans="1:3" ht="12.5" x14ac:dyDescent="0.25">
      <c r="A477" s="2" t="s">
        <v>497</v>
      </c>
      <c r="B477" s="2" t="s">
        <v>8</v>
      </c>
      <c r="C477" s="2" t="s">
        <v>9</v>
      </c>
    </row>
    <row r="478" spans="1:3" ht="12.5" x14ac:dyDescent="0.25">
      <c r="A478" s="2" t="s">
        <v>498</v>
      </c>
      <c r="B478" s="2" t="s">
        <v>8</v>
      </c>
      <c r="C478" s="2" t="s">
        <v>9</v>
      </c>
    </row>
    <row r="479" spans="1:3" ht="12.5" x14ac:dyDescent="0.25">
      <c r="A479" s="2" t="s">
        <v>499</v>
      </c>
      <c r="B479" s="2" t="s">
        <v>15</v>
      </c>
      <c r="C479" s="2" t="s">
        <v>9</v>
      </c>
    </row>
    <row r="480" spans="1:3" ht="12.5" x14ac:dyDescent="0.25">
      <c r="A480" s="2" t="s">
        <v>500</v>
      </c>
      <c r="B480" s="2" t="s">
        <v>8</v>
      </c>
      <c r="C480" s="2" t="s">
        <v>9</v>
      </c>
    </row>
    <row r="481" spans="1:3" ht="12.5" x14ac:dyDescent="0.25">
      <c r="A481" s="2" t="s">
        <v>501</v>
      </c>
      <c r="B481" s="2" t="s">
        <v>8</v>
      </c>
      <c r="C481" s="2" t="s">
        <v>9</v>
      </c>
    </row>
    <row r="482" spans="1:3" ht="12.5" x14ac:dyDescent="0.25">
      <c r="A482" s="2" t="s">
        <v>502</v>
      </c>
      <c r="B482" s="2" t="s">
        <v>8</v>
      </c>
      <c r="C482" s="2" t="s">
        <v>9</v>
      </c>
    </row>
    <row r="483" spans="1:3" ht="12.5" x14ac:dyDescent="0.25">
      <c r="A483" s="2" t="s">
        <v>503</v>
      </c>
      <c r="B483" s="2" t="s">
        <v>8</v>
      </c>
      <c r="C483" s="2" t="s">
        <v>9</v>
      </c>
    </row>
    <row r="484" spans="1:3" ht="12.5" x14ac:dyDescent="0.25">
      <c r="A484" s="2" t="s">
        <v>504</v>
      </c>
      <c r="B484" s="2" t="s">
        <v>8</v>
      </c>
      <c r="C484" s="2" t="s">
        <v>9</v>
      </c>
    </row>
    <row r="485" spans="1:3" ht="12.5" x14ac:dyDescent="0.25">
      <c r="A485" s="2" t="s">
        <v>505</v>
      </c>
      <c r="B485" s="2" t="s">
        <v>30</v>
      </c>
      <c r="C485" s="2" t="s">
        <v>9</v>
      </c>
    </row>
    <row r="486" spans="1:3" ht="12.5" x14ac:dyDescent="0.25">
      <c r="A486" s="2" t="s">
        <v>506</v>
      </c>
      <c r="B486" s="2" t="s">
        <v>8</v>
      </c>
      <c r="C486" s="2" t="s">
        <v>9</v>
      </c>
    </row>
    <row r="487" spans="1:3" ht="12.5" x14ac:dyDescent="0.25">
      <c r="A487" s="2" t="s">
        <v>507</v>
      </c>
      <c r="B487" s="2" t="s">
        <v>8</v>
      </c>
      <c r="C487" s="2" t="s">
        <v>9</v>
      </c>
    </row>
    <row r="488" spans="1:3" ht="12.5" x14ac:dyDescent="0.25">
      <c r="A488" s="2" t="s">
        <v>508</v>
      </c>
      <c r="B488" s="2" t="s">
        <v>12</v>
      </c>
      <c r="C488" s="2" t="s">
        <v>9</v>
      </c>
    </row>
    <row r="489" spans="1:3" ht="12.5" x14ac:dyDescent="0.25">
      <c r="A489" s="2" t="s">
        <v>509</v>
      </c>
      <c r="B489" s="2" t="s">
        <v>8</v>
      </c>
      <c r="C489" s="2" t="s">
        <v>9</v>
      </c>
    </row>
    <row r="490" spans="1:3" ht="12.5" x14ac:dyDescent="0.25">
      <c r="A490" s="2" t="s">
        <v>510</v>
      </c>
      <c r="B490" s="2" t="s">
        <v>30</v>
      </c>
      <c r="C490" s="2" t="s">
        <v>9</v>
      </c>
    </row>
    <row r="491" spans="1:3" ht="12.5" x14ac:dyDescent="0.25">
      <c r="A491" s="2" t="s">
        <v>511</v>
      </c>
      <c r="B491" s="2" t="s">
        <v>8</v>
      </c>
      <c r="C491" s="2" t="s">
        <v>9</v>
      </c>
    </row>
    <row r="492" spans="1:3" ht="12.5" x14ac:dyDescent="0.25">
      <c r="A492" s="2" t="s">
        <v>512</v>
      </c>
      <c r="B492" s="2" t="s">
        <v>28</v>
      </c>
      <c r="C492" s="2" t="s">
        <v>9</v>
      </c>
    </row>
    <row r="493" spans="1:3" ht="12.5" x14ac:dyDescent="0.25">
      <c r="A493" s="2" t="s">
        <v>513</v>
      </c>
      <c r="B493" s="2" t="s">
        <v>28</v>
      </c>
      <c r="C493" s="2" t="s">
        <v>9</v>
      </c>
    </row>
    <row r="494" spans="1:3" ht="12.5" x14ac:dyDescent="0.25">
      <c r="A494" s="2" t="s">
        <v>514</v>
      </c>
      <c r="B494" s="2" t="s">
        <v>12</v>
      </c>
      <c r="C494" s="2" t="s">
        <v>9</v>
      </c>
    </row>
    <row r="495" spans="1:3" ht="12.5" x14ac:dyDescent="0.25">
      <c r="A495" s="2" t="s">
        <v>515</v>
      </c>
      <c r="B495" s="2" t="s">
        <v>30</v>
      </c>
      <c r="C495" s="2" t="s">
        <v>9</v>
      </c>
    </row>
    <row r="496" spans="1:3" ht="12.5" x14ac:dyDescent="0.25">
      <c r="A496" s="2" t="s">
        <v>516</v>
      </c>
      <c r="B496" s="2" t="s">
        <v>8</v>
      </c>
      <c r="C496" s="2" t="s">
        <v>9</v>
      </c>
    </row>
    <row r="497" spans="1:3" ht="12.5" x14ac:dyDescent="0.25">
      <c r="A497" s="2" t="s">
        <v>517</v>
      </c>
      <c r="B497" s="2" t="s">
        <v>8</v>
      </c>
      <c r="C497" s="2" t="s">
        <v>9</v>
      </c>
    </row>
    <row r="498" spans="1:3" ht="12.5" x14ac:dyDescent="0.25">
      <c r="A498" s="2" t="s">
        <v>518</v>
      </c>
      <c r="B498" s="2" t="s">
        <v>12</v>
      </c>
      <c r="C498" s="2" t="s">
        <v>9</v>
      </c>
    </row>
    <row r="499" spans="1:3" ht="12.5" x14ac:dyDescent="0.25">
      <c r="A499" s="2" t="s">
        <v>519</v>
      </c>
      <c r="B499" s="2" t="s">
        <v>8</v>
      </c>
      <c r="C499" s="2" t="s">
        <v>9</v>
      </c>
    </row>
    <row r="500" spans="1:3" ht="12.5" x14ac:dyDescent="0.25">
      <c r="A500" s="2" t="s">
        <v>520</v>
      </c>
      <c r="B500" s="2" t="s">
        <v>8</v>
      </c>
      <c r="C500" s="2" t="s">
        <v>9</v>
      </c>
    </row>
    <row r="501" spans="1:3" ht="12.5" x14ac:dyDescent="0.25">
      <c r="A501" s="2" t="s">
        <v>521</v>
      </c>
      <c r="B501" s="2" t="s">
        <v>12</v>
      </c>
      <c r="C501" s="2" t="s">
        <v>9</v>
      </c>
    </row>
    <row r="502" spans="1:3" ht="12.5" x14ac:dyDescent="0.25">
      <c r="A502" s="2" t="s">
        <v>522</v>
      </c>
      <c r="B502" s="2" t="s">
        <v>17</v>
      </c>
      <c r="C502" s="2" t="s">
        <v>9</v>
      </c>
    </row>
    <row r="503" spans="1:3" ht="12.5" x14ac:dyDescent="0.25">
      <c r="A503" s="1" t="s">
        <v>523</v>
      </c>
      <c r="B503" s="1" t="s">
        <v>8</v>
      </c>
      <c r="C503" s="1" t="s">
        <v>9</v>
      </c>
    </row>
    <row r="504" spans="1:3" ht="12.5" x14ac:dyDescent="0.25">
      <c r="A504" s="1" t="s">
        <v>524</v>
      </c>
      <c r="B504" s="2" t="s">
        <v>8</v>
      </c>
      <c r="C504" s="2" t="s">
        <v>9</v>
      </c>
    </row>
    <row r="505" spans="1:3" ht="12.5" x14ac:dyDescent="0.25">
      <c r="A505" s="1" t="s">
        <v>525</v>
      </c>
      <c r="B505" s="2" t="s">
        <v>17</v>
      </c>
      <c r="C505" s="2" t="s">
        <v>9</v>
      </c>
    </row>
    <row r="506" spans="1:3" ht="12.5" x14ac:dyDescent="0.25">
      <c r="A506" s="1" t="s">
        <v>526</v>
      </c>
      <c r="B506" s="2" t="s">
        <v>17</v>
      </c>
      <c r="C506" s="2" t="s">
        <v>9</v>
      </c>
    </row>
    <row r="507" spans="1:3" ht="12.5" x14ac:dyDescent="0.25">
      <c r="A507" s="1" t="s">
        <v>527</v>
      </c>
      <c r="B507" s="2" t="s">
        <v>8</v>
      </c>
      <c r="C507" s="2" t="s">
        <v>9</v>
      </c>
    </row>
    <row r="508" spans="1:3" ht="12.5" x14ac:dyDescent="0.25">
      <c r="A508" s="1" t="s">
        <v>528</v>
      </c>
      <c r="B508" s="2" t="s">
        <v>8</v>
      </c>
      <c r="C508" s="2" t="s">
        <v>9</v>
      </c>
    </row>
    <row r="509" spans="1:3" ht="12.5" x14ac:dyDescent="0.25">
      <c r="A509" s="1" t="s">
        <v>529</v>
      </c>
      <c r="B509" s="2" t="s">
        <v>17</v>
      </c>
      <c r="C509" s="2" t="s">
        <v>9</v>
      </c>
    </row>
    <row r="510" spans="1:3" ht="12.5" x14ac:dyDescent="0.25">
      <c r="A510" s="1" t="s">
        <v>530</v>
      </c>
      <c r="B510" s="2" t="s">
        <v>30</v>
      </c>
      <c r="C510" s="2" t="s">
        <v>9</v>
      </c>
    </row>
    <row r="511" spans="1:3" ht="12.5" x14ac:dyDescent="0.25">
      <c r="A511" s="1" t="s">
        <v>531</v>
      </c>
      <c r="B511" s="2" t="s">
        <v>17</v>
      </c>
      <c r="C511" s="2" t="s">
        <v>19</v>
      </c>
    </row>
    <row r="512" spans="1:3" ht="12.5" x14ac:dyDescent="0.25">
      <c r="A512" s="1" t="s">
        <v>532</v>
      </c>
      <c r="B512" s="2" t="s">
        <v>17</v>
      </c>
      <c r="C512" s="2" t="s">
        <v>9</v>
      </c>
    </row>
    <row r="513" spans="1:3" ht="12.5" x14ac:dyDescent="0.25">
      <c r="A513" s="1" t="s">
        <v>533</v>
      </c>
      <c r="B513" s="2" t="s">
        <v>8</v>
      </c>
      <c r="C513" s="2" t="s">
        <v>9</v>
      </c>
    </row>
    <row r="514" spans="1:3" ht="12.5" x14ac:dyDescent="0.25">
      <c r="A514" s="1" t="s">
        <v>534</v>
      </c>
      <c r="B514" s="2" t="s">
        <v>8</v>
      </c>
      <c r="C514" s="2" t="s">
        <v>9</v>
      </c>
    </row>
    <row r="515" spans="1:3" ht="12.5" x14ac:dyDescent="0.25">
      <c r="A515" s="1" t="s">
        <v>535</v>
      </c>
      <c r="B515" s="2" t="s">
        <v>8</v>
      </c>
      <c r="C515" s="2" t="s">
        <v>9</v>
      </c>
    </row>
    <row r="516" spans="1:3" ht="12.5" x14ac:dyDescent="0.25">
      <c r="A516" s="1" t="s">
        <v>536</v>
      </c>
      <c r="B516" s="2" t="s">
        <v>8</v>
      </c>
      <c r="C516" s="2" t="s">
        <v>9</v>
      </c>
    </row>
    <row r="517" spans="1:3" ht="12.5" x14ac:dyDescent="0.25">
      <c r="A517" s="1" t="s">
        <v>537</v>
      </c>
      <c r="B517" s="2" t="s">
        <v>8</v>
      </c>
      <c r="C517" s="2" t="s">
        <v>9</v>
      </c>
    </row>
    <row r="518" spans="1:3" ht="12.5" x14ac:dyDescent="0.25">
      <c r="A518" s="1" t="s">
        <v>538</v>
      </c>
      <c r="B518" s="2" t="s">
        <v>8</v>
      </c>
      <c r="C518" s="2" t="s">
        <v>9</v>
      </c>
    </row>
    <row r="519" spans="1:3" ht="12.5" x14ac:dyDescent="0.25">
      <c r="A519" s="1" t="s">
        <v>539</v>
      </c>
      <c r="B519" s="2" t="s">
        <v>8</v>
      </c>
      <c r="C519" s="2" t="s">
        <v>9</v>
      </c>
    </row>
    <row r="520" spans="1:3" ht="12.5" x14ac:dyDescent="0.25">
      <c r="A520" s="1" t="s">
        <v>540</v>
      </c>
      <c r="B520" s="2" t="s">
        <v>8</v>
      </c>
      <c r="C520" s="2" t="s">
        <v>9</v>
      </c>
    </row>
    <row r="521" spans="1:3" ht="12.5" x14ac:dyDescent="0.25">
      <c r="A521" s="1" t="s">
        <v>541</v>
      </c>
      <c r="B521" s="2" t="s">
        <v>17</v>
      </c>
      <c r="C521" s="2" t="s">
        <v>9</v>
      </c>
    </row>
    <row r="522" spans="1:3" ht="12.5" x14ac:dyDescent="0.25">
      <c r="A522" s="1" t="s">
        <v>542</v>
      </c>
      <c r="B522" s="2" t="s">
        <v>30</v>
      </c>
      <c r="C522" s="2" t="s">
        <v>9</v>
      </c>
    </row>
    <row r="523" spans="1:3" ht="12.5" x14ac:dyDescent="0.25">
      <c r="A523" s="1" t="s">
        <v>543</v>
      </c>
      <c r="B523" s="2" t="s">
        <v>15</v>
      </c>
      <c r="C523" s="2" t="s">
        <v>9</v>
      </c>
    </row>
    <row r="524" spans="1:3" ht="12.5" x14ac:dyDescent="0.25">
      <c r="A524" s="1" t="s">
        <v>544</v>
      </c>
      <c r="B524" s="2" t="s">
        <v>8</v>
      </c>
      <c r="C524" s="2" t="s">
        <v>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All Buildings</vt:lpstr>
      <vt:lpstr>A, B, C Only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Nathan One ill</cp:lastModifiedBy>
  <dcterms:created xsi:type="dcterms:W3CDTF">2024-02-02T22:13:14Z</dcterms:created>
  <dcterms:modified xsi:type="dcterms:W3CDTF">2024-02-02T22:14:08Z</dcterms:modified>
</cp:coreProperties>
</file>