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605" windowHeight="15540" tabRatio="500" activeTab="3"/>
  </bookViews>
  <sheets>
    <sheet name="Week 1" sheetId="1" r:id="rId1"/>
    <sheet name="Week 2" sheetId="2" r:id="rId2"/>
    <sheet name="Week 3" sheetId="3" r:id="rId3"/>
    <sheet name="Week 4" sheetId="5" r:id="rId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5" l="1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6" i="5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6" i="3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6" i="2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12" i="1"/>
  <c r="H49" i="5"/>
  <c r="H47" i="5"/>
  <c r="F45" i="5"/>
  <c r="H45" i="5"/>
  <c r="F41" i="5"/>
  <c r="H41" i="5"/>
  <c r="F42" i="5"/>
  <c r="H42" i="5"/>
  <c r="F43" i="5"/>
  <c r="H43" i="5"/>
  <c r="F44" i="5"/>
  <c r="H44" i="5"/>
  <c r="F40" i="5"/>
  <c r="H40" i="5"/>
  <c r="H31" i="5"/>
  <c r="H32" i="5"/>
  <c r="H33" i="5"/>
  <c r="E41" i="5"/>
  <c r="E42" i="5"/>
  <c r="E43" i="5"/>
  <c r="E44" i="5"/>
  <c r="E45" i="5"/>
  <c r="E40" i="5"/>
  <c r="E33" i="5"/>
  <c r="F33" i="5"/>
  <c r="F2" i="3"/>
  <c r="G2" i="3"/>
  <c r="F3" i="3"/>
  <c r="G3" i="3"/>
  <c r="F4" i="3"/>
  <c r="G4" i="3"/>
  <c r="F5" i="3"/>
  <c r="G5" i="3"/>
  <c r="F6" i="3"/>
  <c r="G6" i="3"/>
  <c r="F7" i="3"/>
  <c r="G7" i="3"/>
  <c r="F8" i="3"/>
  <c r="G8" i="3"/>
  <c r="F9" i="3"/>
  <c r="G9" i="3"/>
  <c r="F10" i="3"/>
  <c r="G10" i="3"/>
  <c r="F11" i="3"/>
  <c r="G11" i="3"/>
  <c r="F12" i="3"/>
  <c r="G12" i="3"/>
  <c r="F13" i="3"/>
  <c r="G13" i="3"/>
  <c r="E14" i="3"/>
  <c r="F14" i="3"/>
  <c r="G14" i="3"/>
  <c r="E15" i="3"/>
  <c r="F15" i="3"/>
  <c r="G15" i="3"/>
  <c r="E16" i="3"/>
  <c r="F16" i="3"/>
  <c r="G16" i="3"/>
  <c r="E17" i="3"/>
  <c r="F17" i="3"/>
  <c r="G17" i="3"/>
  <c r="F18" i="3"/>
  <c r="G18" i="3"/>
  <c r="F19" i="3"/>
  <c r="G19" i="3"/>
  <c r="F20" i="3"/>
  <c r="G20" i="3"/>
  <c r="F21" i="3"/>
  <c r="G21" i="3"/>
  <c r="E22" i="3"/>
  <c r="F22" i="3"/>
  <c r="G22" i="3"/>
  <c r="E23" i="3"/>
  <c r="F23" i="3"/>
  <c r="G23" i="3"/>
  <c r="E24" i="3"/>
  <c r="F24" i="3"/>
  <c r="G24" i="3"/>
  <c r="E25" i="3"/>
  <c r="F25" i="3"/>
  <c r="G25" i="3"/>
  <c r="F26" i="3"/>
  <c r="G26" i="3"/>
  <c r="F27" i="3"/>
  <c r="G27" i="3"/>
  <c r="F28" i="3"/>
  <c r="G28" i="3"/>
  <c r="F29" i="3"/>
  <c r="G29" i="3"/>
  <c r="E30" i="3"/>
  <c r="F30" i="3"/>
  <c r="G30" i="3"/>
  <c r="E31" i="3"/>
  <c r="F31" i="3"/>
  <c r="G31" i="3"/>
  <c r="E32" i="3"/>
  <c r="F32" i="3"/>
  <c r="G32" i="3"/>
  <c r="E33" i="3"/>
  <c r="F33" i="3"/>
  <c r="G33" i="3"/>
  <c r="F34" i="3"/>
  <c r="G34" i="3"/>
  <c r="F35" i="3"/>
  <c r="G35" i="3"/>
  <c r="F36" i="3"/>
  <c r="G36" i="3"/>
  <c r="F37" i="3"/>
  <c r="G37" i="3"/>
  <c r="E38" i="3"/>
  <c r="F38" i="3"/>
  <c r="G38" i="3"/>
  <c r="E39" i="3"/>
  <c r="F39" i="3"/>
  <c r="G39" i="3"/>
  <c r="E40" i="3"/>
  <c r="F40" i="3"/>
  <c r="G40" i="3"/>
  <c r="E41" i="3"/>
  <c r="F41" i="3"/>
  <c r="G41" i="3"/>
  <c r="G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40" i="5"/>
  <c r="G41" i="5"/>
  <c r="G42" i="5"/>
  <c r="G43" i="5"/>
  <c r="G44" i="5"/>
  <c r="G45" i="5"/>
  <c r="E23" i="5"/>
  <c r="B23" i="5"/>
  <c r="E15" i="5"/>
  <c r="H6" i="5"/>
  <c r="B7" i="5"/>
  <c r="B8" i="5"/>
  <c r="B9" i="5"/>
  <c r="B6" i="5"/>
  <c r="F2" i="5"/>
  <c r="B14" i="5"/>
  <c r="B16" i="5"/>
  <c r="B17" i="5"/>
  <c r="B22" i="5"/>
  <c r="B24" i="5"/>
  <c r="B25" i="5"/>
  <c r="B30" i="5"/>
  <c r="B31" i="5"/>
  <c r="B32" i="5"/>
  <c r="B33" i="5"/>
  <c r="F6" i="5"/>
  <c r="F7" i="5"/>
  <c r="F3" i="5"/>
  <c r="H7" i="5"/>
  <c r="F8" i="5"/>
  <c r="F4" i="5"/>
  <c r="H8" i="5"/>
  <c r="F9" i="5"/>
  <c r="F5" i="5"/>
  <c r="H9" i="5"/>
  <c r="F10" i="5"/>
  <c r="E14" i="5"/>
  <c r="F14" i="5"/>
  <c r="H14" i="5"/>
  <c r="F11" i="5"/>
  <c r="F15" i="5"/>
  <c r="H15" i="5"/>
  <c r="F12" i="5"/>
  <c r="E16" i="5"/>
  <c r="F16" i="5"/>
  <c r="H16" i="5"/>
  <c r="F13" i="5"/>
  <c r="E17" i="5"/>
  <c r="F17" i="5"/>
  <c r="H17" i="5"/>
  <c r="E22" i="5"/>
  <c r="F22" i="5"/>
  <c r="F18" i="5"/>
  <c r="H22" i="5"/>
  <c r="F19" i="5"/>
  <c r="F23" i="5"/>
  <c r="H23" i="5"/>
  <c r="F20" i="5"/>
  <c r="E24" i="5"/>
  <c r="F24" i="5"/>
  <c r="H24" i="5"/>
  <c r="F21" i="5"/>
  <c r="E25" i="5"/>
  <c r="F25" i="5"/>
  <c r="H25" i="5"/>
  <c r="E30" i="5"/>
  <c r="F30" i="5"/>
  <c r="F26" i="5"/>
  <c r="H30" i="5"/>
  <c r="E31" i="5"/>
  <c r="F31" i="5"/>
  <c r="F27" i="5"/>
  <c r="E32" i="5"/>
  <c r="F32" i="5"/>
  <c r="F28" i="5"/>
  <c r="F29" i="5"/>
  <c r="H6" i="3"/>
  <c r="H7" i="3"/>
  <c r="H8" i="3"/>
  <c r="H9" i="3"/>
  <c r="H14" i="3"/>
  <c r="H15" i="3"/>
  <c r="H16" i="3"/>
  <c r="H17" i="3"/>
  <c r="H22" i="3"/>
  <c r="H23" i="3"/>
  <c r="H24" i="3"/>
  <c r="H25" i="3"/>
  <c r="H30" i="3"/>
  <c r="H31" i="3"/>
  <c r="H32" i="3"/>
  <c r="H33" i="3"/>
  <c r="H38" i="3"/>
  <c r="H39" i="3"/>
  <c r="H40" i="3"/>
  <c r="H41" i="3"/>
  <c r="H43" i="3"/>
  <c r="F6" i="2"/>
  <c r="F2" i="2"/>
  <c r="H6" i="2"/>
  <c r="F7" i="2"/>
  <c r="F3" i="2"/>
  <c r="H7" i="2"/>
  <c r="F8" i="2"/>
  <c r="F4" i="2"/>
  <c r="H8" i="2"/>
  <c r="F9" i="2"/>
  <c r="F5" i="2"/>
  <c r="H9" i="2"/>
  <c r="F10" i="2"/>
  <c r="F14" i="2"/>
  <c r="H14" i="2"/>
  <c r="F11" i="2"/>
  <c r="F15" i="2"/>
  <c r="H15" i="2"/>
  <c r="F12" i="2"/>
  <c r="F16" i="2"/>
  <c r="H16" i="2"/>
  <c r="F13" i="2"/>
  <c r="F17" i="2"/>
  <c r="H17" i="2"/>
  <c r="F22" i="2"/>
  <c r="F18" i="2"/>
  <c r="H22" i="2"/>
  <c r="F23" i="2"/>
  <c r="F19" i="2"/>
  <c r="H23" i="2"/>
  <c r="F24" i="2"/>
  <c r="F20" i="2"/>
  <c r="H24" i="2"/>
  <c r="F25" i="2"/>
  <c r="F21" i="2"/>
  <c r="H25" i="2"/>
  <c r="F30" i="2"/>
  <c r="F26" i="2"/>
  <c r="H30" i="2"/>
  <c r="F31" i="2"/>
  <c r="F27" i="2"/>
  <c r="H31" i="2"/>
  <c r="F32" i="2"/>
  <c r="F28" i="2"/>
  <c r="H32" i="2"/>
  <c r="F33" i="2"/>
  <c r="F29" i="2"/>
  <c r="H33" i="2"/>
  <c r="F38" i="2"/>
  <c r="F34" i="2"/>
  <c r="H38" i="2"/>
  <c r="F39" i="2"/>
  <c r="F35" i="2"/>
  <c r="H39" i="2"/>
  <c r="F40" i="2"/>
  <c r="F36" i="2"/>
  <c r="H40" i="2"/>
  <c r="F41" i="2"/>
  <c r="F37" i="2"/>
  <c r="H41" i="2"/>
  <c r="H43" i="2"/>
  <c r="F12" i="1"/>
  <c r="F8" i="1"/>
  <c r="H12" i="1"/>
  <c r="F13" i="1"/>
  <c r="F9" i="1"/>
  <c r="H13" i="1"/>
  <c r="F14" i="1"/>
  <c r="F10" i="1"/>
  <c r="H14" i="1"/>
  <c r="F15" i="1"/>
  <c r="F11" i="1"/>
  <c r="H15" i="1"/>
  <c r="F16" i="1"/>
  <c r="F20" i="1"/>
  <c r="H20" i="1"/>
  <c r="F21" i="1"/>
  <c r="F18" i="1"/>
  <c r="H21" i="1"/>
  <c r="F22" i="1"/>
  <c r="F19" i="1"/>
  <c r="H22" i="1"/>
  <c r="F23" i="1"/>
  <c r="F17" i="1"/>
  <c r="H23" i="1"/>
  <c r="F28" i="1"/>
  <c r="F24" i="1"/>
  <c r="H28" i="1"/>
  <c r="F29" i="1"/>
  <c r="F25" i="1"/>
  <c r="H29" i="1"/>
  <c r="F30" i="1"/>
  <c r="F26" i="1"/>
  <c r="H30" i="1"/>
  <c r="F31" i="1"/>
  <c r="F27" i="1"/>
  <c r="H31" i="1"/>
  <c r="F36" i="1"/>
  <c r="F32" i="1"/>
  <c r="H36" i="1"/>
  <c r="F37" i="1"/>
  <c r="F33" i="1"/>
  <c r="H37" i="1"/>
  <c r="F38" i="1"/>
  <c r="F34" i="1"/>
  <c r="H38" i="1"/>
  <c r="F39" i="1"/>
  <c r="F35" i="1"/>
  <c r="H39" i="1"/>
  <c r="F44" i="1"/>
  <c r="F40" i="1"/>
  <c r="H44" i="1"/>
  <c r="F45" i="1"/>
  <c r="F41" i="1"/>
  <c r="H45" i="1"/>
  <c r="F46" i="1"/>
  <c r="F42" i="1"/>
  <c r="H46" i="1"/>
  <c r="F47" i="1"/>
  <c r="F43" i="1"/>
  <c r="H47" i="1"/>
  <c r="H49" i="1"/>
  <c r="H45" i="2"/>
  <c r="H45" i="3"/>
  <c r="H46" i="3"/>
  <c r="H44" i="3"/>
  <c r="B25" i="3"/>
  <c r="B41" i="3"/>
  <c r="B40" i="3"/>
  <c r="B39" i="3"/>
  <c r="B38" i="3"/>
  <c r="B33" i="3"/>
  <c r="B32" i="3"/>
  <c r="B31" i="3"/>
  <c r="B30" i="3"/>
  <c r="B24" i="3"/>
  <c r="B23" i="3"/>
  <c r="B22" i="3"/>
  <c r="B15" i="3"/>
  <c r="B16" i="3"/>
  <c r="B17" i="3"/>
  <c r="B14" i="3"/>
  <c r="H46" i="2"/>
  <c r="F2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H44" i="2"/>
  <c r="H50" i="1"/>
  <c r="H48" i="5"/>
  <c r="H50" i="5"/>
  <c r="H38" i="5"/>
  <c r="H37" i="5"/>
  <c r="H35" i="5"/>
  <c r="H36" i="5"/>
</calcChain>
</file>

<file path=xl/sharedStrings.xml><?xml version="1.0" encoding="utf-8"?>
<sst xmlns="http://schemas.openxmlformats.org/spreadsheetml/2006/main" count="349" uniqueCount="89">
  <si>
    <t>Date</t>
  </si>
  <si>
    <t>Symbol</t>
  </si>
  <si>
    <t>Buy/Sell</t>
  </si>
  <si>
    <t>Price</t>
  </si>
  <si>
    <t>Shares</t>
  </si>
  <si>
    <t>Total Cash</t>
  </si>
  <si>
    <t>Total Profit</t>
  </si>
  <si>
    <t>Net Cost</t>
  </si>
  <si>
    <t>Buy</t>
  </si>
  <si>
    <t>SAM</t>
  </si>
  <si>
    <t>NOW</t>
  </si>
  <si>
    <t>SPLK</t>
  </si>
  <si>
    <t>NTCT</t>
  </si>
  <si>
    <t>CNK</t>
  </si>
  <si>
    <t>SLB</t>
  </si>
  <si>
    <t>BKS</t>
  </si>
  <si>
    <t>Sell</t>
  </si>
  <si>
    <t>FB</t>
  </si>
  <si>
    <t>AAPL</t>
  </si>
  <si>
    <t>GOOG</t>
  </si>
  <si>
    <t>SWKS</t>
  </si>
  <si>
    <t>WDAY</t>
  </si>
  <si>
    <t>WYNN</t>
  </si>
  <si>
    <t>WFM</t>
  </si>
  <si>
    <t>CMG</t>
  </si>
  <si>
    <t>EBAY</t>
  </si>
  <si>
    <t>BSX</t>
  </si>
  <si>
    <t>&lt;= Long Term Holds</t>
  </si>
  <si>
    <t>TWTR</t>
  </si>
  <si>
    <t>PFE</t>
  </si>
  <si>
    <t>TSLA</t>
  </si>
  <si>
    <t>EXR</t>
  </si>
  <si>
    <t>RTN</t>
  </si>
  <si>
    <t>GMCR</t>
  </si>
  <si>
    <t>NKE</t>
  </si>
  <si>
    <t>DIS</t>
  </si>
  <si>
    <t>Total Profit=</t>
  </si>
  <si>
    <t>% Profit=</t>
  </si>
  <si>
    <t>Each Trade=</t>
  </si>
  <si>
    <t>LEN</t>
  </si>
  <si>
    <t>WAG</t>
  </si>
  <si>
    <t>GRPN</t>
  </si>
  <si>
    <t>GE</t>
  </si>
  <si>
    <t>MON</t>
  </si>
  <si>
    <t>CAG</t>
  </si>
  <si>
    <t>GIS</t>
  </si>
  <si>
    <t>P</t>
  </si>
  <si>
    <t>ORCL</t>
  </si>
  <si>
    <t>SWHC</t>
  </si>
  <si>
    <t>ABAX</t>
  </si>
  <si>
    <t>CYNI</t>
  </si>
  <si>
    <t>LNKD</t>
  </si>
  <si>
    <t>Total Profit =</t>
  </si>
  <si>
    <t xml:space="preserve">Week Percent Profit = </t>
  </si>
  <si>
    <t>Week Profit =</t>
  </si>
  <si>
    <t>Total Percent Profit =</t>
  </si>
  <si>
    <t>HPQ</t>
  </si>
  <si>
    <t>ZU</t>
  </si>
  <si>
    <t>AAL</t>
  </si>
  <si>
    <t>TGT</t>
  </si>
  <si>
    <t>RNA</t>
  </si>
  <si>
    <t>BBY</t>
  </si>
  <si>
    <t>BAC</t>
  </si>
  <si>
    <t>ISBC</t>
  </si>
  <si>
    <t>WY</t>
  </si>
  <si>
    <t>TYC</t>
  </si>
  <si>
    <t>GM</t>
  </si>
  <si>
    <t>ZNGA</t>
  </si>
  <si>
    <t>ACAS</t>
  </si>
  <si>
    <t>T</t>
  </si>
  <si>
    <t>FSC</t>
  </si>
  <si>
    <t>EMC</t>
  </si>
  <si>
    <t>AA</t>
  </si>
  <si>
    <t>F</t>
  </si>
  <si>
    <t>ABBV</t>
  </si>
  <si>
    <t>WEC</t>
  </si>
  <si>
    <t>NRF</t>
  </si>
  <si>
    <t>WFC</t>
  </si>
  <si>
    <t>JNJ</t>
  </si>
  <si>
    <t>STX</t>
  </si>
  <si>
    <t>YPF</t>
  </si>
  <si>
    <t>CSCO</t>
  </si>
  <si>
    <t>MDLZ</t>
  </si>
  <si>
    <t>HLT</t>
  </si>
  <si>
    <t>KOG</t>
  </si>
  <si>
    <t>RAI</t>
  </si>
  <si>
    <t>GILD</t>
  </si>
  <si>
    <t>Long Term Profit =</t>
  </si>
  <si>
    <t xml:space="preserve">Long Term Percent Profit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</si>
</sst>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7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6100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110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8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  <xf numFmtId="14" fontId="4" fillId="0" borderId="0" xfId="0" applyNumberFormat="1" applyFont="1"/>
    <xf numFmtId="0" fontId="5" fillId="2" borderId="0" xfId="1" applyFont="1"/>
    <xf numFmtId="164" fontId="4" fillId="0" borderId="0" xfId="0" applyNumberFormat="1" applyFont="1"/>
    <xf numFmtId="8" fontId="4" fillId="0" borderId="0" xfId="0" applyNumberFormat="1" applyFont="1"/>
    <xf numFmtId="6" fontId="4" fillId="0" borderId="0" xfId="0" applyNumberFormat="1" applyFont="1"/>
    <xf numFmtId="14" fontId="6" fillId="0" borderId="0" xfId="0" applyNumberFormat="1" applyFont="1"/>
    <xf numFmtId="0" fontId="4" fillId="0" borderId="0" xfId="0" applyFont="1" applyAlignment="1">
      <alignment horizontal="center"/>
    </xf>
    <xf numFmtId="10" fontId="4" fillId="0" borderId="0" xfId="0" applyNumberFormat="1" applyFont="1"/>
  </cellXfs>
  <cellStyles count="11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Good" xfId="1" builtinId="26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pane ySplit="1" topLeftCell="A14" activePane="bottomLeft" state="frozen"/>
      <selection pane="bottomLeft" activeCell="A44" sqref="A44:I47"/>
    </sheetView>
  </sheetViews>
  <sheetFormatPr defaultColWidth="11" defaultRowHeight="15.75" x14ac:dyDescent="0.25"/>
  <cols>
    <col min="6" max="7" width="11.5" bestFit="1" customWidth="1"/>
    <col min="8" max="8" width="12" bestFit="1" customWidth="1"/>
  </cols>
  <sheetData>
    <row r="1" spans="1:1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7</v>
      </c>
      <c r="G1" s="5" t="s">
        <v>5</v>
      </c>
      <c r="H1" s="5" t="s">
        <v>6</v>
      </c>
      <c r="I1" s="5"/>
      <c r="J1" s="5"/>
      <c r="K1" s="5"/>
    </row>
    <row r="2" spans="1:11" x14ac:dyDescent="0.25">
      <c r="A2" s="6">
        <v>41799</v>
      </c>
      <c r="B2" s="7" t="s">
        <v>9</v>
      </c>
      <c r="C2" s="5" t="s">
        <v>8</v>
      </c>
      <c r="D2" s="8">
        <v>214.66</v>
      </c>
      <c r="E2" s="5">
        <v>50</v>
      </c>
      <c r="F2" s="9">
        <f>-D2*E2</f>
        <v>-10733</v>
      </c>
      <c r="G2" s="9">
        <f>100000+F2</f>
        <v>89267</v>
      </c>
      <c r="H2" s="5"/>
      <c r="I2" s="5"/>
      <c r="J2" s="7"/>
      <c r="K2" s="5" t="s">
        <v>27</v>
      </c>
    </row>
    <row r="3" spans="1:11" x14ac:dyDescent="0.25">
      <c r="A3" s="6">
        <v>41799</v>
      </c>
      <c r="B3" s="7" t="s">
        <v>10</v>
      </c>
      <c r="C3" s="5" t="s">
        <v>8</v>
      </c>
      <c r="D3" s="8">
        <v>56.93</v>
      </c>
      <c r="E3" s="5">
        <v>200</v>
      </c>
      <c r="F3" s="9">
        <v>-11386</v>
      </c>
      <c r="G3" s="9">
        <f t="shared" ref="G3:G47" si="0">G2+F3</f>
        <v>77881</v>
      </c>
      <c r="H3" s="5"/>
      <c r="I3" s="5"/>
      <c r="J3" s="5"/>
      <c r="K3" s="5"/>
    </row>
    <row r="4" spans="1:11" x14ac:dyDescent="0.25">
      <c r="A4" s="6">
        <v>41799</v>
      </c>
      <c r="B4" s="7" t="s">
        <v>11</v>
      </c>
      <c r="C4" s="5" t="s">
        <v>8</v>
      </c>
      <c r="D4" s="8">
        <v>43.39</v>
      </c>
      <c r="E4" s="5">
        <v>200</v>
      </c>
      <c r="F4" s="9">
        <v>-8678</v>
      </c>
      <c r="G4" s="9">
        <f t="shared" si="0"/>
        <v>69203</v>
      </c>
      <c r="H4" s="5"/>
      <c r="I4" s="5"/>
      <c r="J4" s="5" t="s">
        <v>38</v>
      </c>
      <c r="K4" s="10">
        <v>10</v>
      </c>
    </row>
    <row r="5" spans="1:11" x14ac:dyDescent="0.25">
      <c r="A5" s="6">
        <v>41799</v>
      </c>
      <c r="B5" s="7" t="s">
        <v>12</v>
      </c>
      <c r="C5" s="5" t="s">
        <v>8</v>
      </c>
      <c r="D5" s="8">
        <v>39.909999999999997</v>
      </c>
      <c r="E5" s="5">
        <v>250</v>
      </c>
      <c r="F5" s="9">
        <v>-9977.5</v>
      </c>
      <c r="G5" s="9">
        <f t="shared" si="0"/>
        <v>59225.5</v>
      </c>
      <c r="H5" s="5"/>
      <c r="I5" s="5"/>
      <c r="J5" s="5"/>
      <c r="K5" s="5"/>
    </row>
    <row r="6" spans="1:11" x14ac:dyDescent="0.25">
      <c r="A6" s="6">
        <v>41799</v>
      </c>
      <c r="B6" s="7" t="s">
        <v>13</v>
      </c>
      <c r="C6" s="5" t="s">
        <v>8</v>
      </c>
      <c r="D6" s="8">
        <v>31.79</v>
      </c>
      <c r="E6" s="5">
        <v>300</v>
      </c>
      <c r="F6" s="9">
        <v>-9537</v>
      </c>
      <c r="G6" s="9">
        <f t="shared" si="0"/>
        <v>49688.5</v>
      </c>
      <c r="H6" s="5"/>
      <c r="I6" s="5"/>
      <c r="J6" s="5"/>
      <c r="K6" s="5"/>
    </row>
    <row r="7" spans="1:11" x14ac:dyDescent="0.25">
      <c r="A7" s="6">
        <v>41799</v>
      </c>
      <c r="B7" s="7" t="s">
        <v>14</v>
      </c>
      <c r="C7" s="5" t="s">
        <v>8</v>
      </c>
      <c r="D7" s="8">
        <v>106.03</v>
      </c>
      <c r="E7" s="5">
        <v>100</v>
      </c>
      <c r="F7" s="9">
        <v>-10603</v>
      </c>
      <c r="G7" s="9">
        <f t="shared" si="0"/>
        <v>39085.5</v>
      </c>
      <c r="H7" s="5"/>
      <c r="I7" s="5"/>
      <c r="J7" s="5"/>
      <c r="K7" s="5"/>
    </row>
    <row r="8" spans="1:11" x14ac:dyDescent="0.25">
      <c r="A8" s="6">
        <v>41799</v>
      </c>
      <c r="B8" s="5" t="s">
        <v>15</v>
      </c>
      <c r="C8" s="5" t="s">
        <v>8</v>
      </c>
      <c r="D8" s="8">
        <v>19.829999999999998</v>
      </c>
      <c r="E8" s="5">
        <v>100</v>
      </c>
      <c r="F8" s="9">
        <f>-D8*E8</f>
        <v>-1982.9999999999998</v>
      </c>
      <c r="G8" s="9">
        <f t="shared" si="0"/>
        <v>37102.5</v>
      </c>
      <c r="H8" s="5"/>
      <c r="I8" s="5"/>
      <c r="J8" s="5"/>
      <c r="K8" s="5"/>
    </row>
    <row r="9" spans="1:11" x14ac:dyDescent="0.25">
      <c r="A9" s="6">
        <v>41799</v>
      </c>
      <c r="B9" s="5" t="s">
        <v>17</v>
      </c>
      <c r="C9" s="5" t="s">
        <v>8</v>
      </c>
      <c r="D9" s="8">
        <v>62.05</v>
      </c>
      <c r="E9" s="5">
        <v>50</v>
      </c>
      <c r="F9" s="9">
        <f>-D9*E9</f>
        <v>-3102.5</v>
      </c>
      <c r="G9" s="9">
        <f t="shared" si="0"/>
        <v>34000</v>
      </c>
      <c r="H9" s="5"/>
      <c r="I9" s="5"/>
      <c r="J9" s="5"/>
      <c r="K9" s="5"/>
    </row>
    <row r="10" spans="1:11" x14ac:dyDescent="0.25">
      <c r="A10" s="6">
        <v>41799</v>
      </c>
      <c r="B10" s="5" t="s">
        <v>18</v>
      </c>
      <c r="C10" s="5" t="s">
        <v>8</v>
      </c>
      <c r="D10" s="8">
        <v>92.22</v>
      </c>
      <c r="E10" s="5">
        <v>50</v>
      </c>
      <c r="F10" s="9">
        <f>-D10*E10</f>
        <v>-4611</v>
      </c>
      <c r="G10" s="9">
        <f t="shared" si="0"/>
        <v>29389</v>
      </c>
      <c r="H10" s="5"/>
      <c r="I10" s="5"/>
      <c r="J10" s="5"/>
      <c r="K10" s="5"/>
    </row>
    <row r="11" spans="1:11" x14ac:dyDescent="0.25">
      <c r="A11" s="6">
        <v>41799</v>
      </c>
      <c r="B11" s="5" t="s">
        <v>19</v>
      </c>
      <c r="C11" s="5" t="s">
        <v>8</v>
      </c>
      <c r="D11" s="8">
        <v>557.5</v>
      </c>
      <c r="E11" s="5">
        <v>10</v>
      </c>
      <c r="F11" s="9">
        <f>-D11*E11</f>
        <v>-5575</v>
      </c>
      <c r="G11" s="9">
        <f t="shared" si="0"/>
        <v>23814</v>
      </c>
      <c r="H11" s="5"/>
      <c r="I11" s="5"/>
      <c r="J11" s="5"/>
      <c r="K11" s="5"/>
    </row>
    <row r="12" spans="1:11" x14ac:dyDescent="0.25">
      <c r="A12" s="6">
        <v>41799</v>
      </c>
      <c r="B12" s="5" t="s">
        <v>15</v>
      </c>
      <c r="C12" s="5" t="s">
        <v>16</v>
      </c>
      <c r="D12" s="8">
        <v>20.079999999999998</v>
      </c>
      <c r="E12" s="5">
        <v>100</v>
      </c>
      <c r="F12" s="9">
        <f>D12*E12</f>
        <v>2007.9999999999998</v>
      </c>
      <c r="G12" s="9">
        <f t="shared" si="0"/>
        <v>25822</v>
      </c>
      <c r="H12" s="9">
        <f>(F12+F8)-20</f>
        <v>5</v>
      </c>
      <c r="I12" s="9">
        <f>I11+H12</f>
        <v>5</v>
      </c>
      <c r="J12" s="5"/>
      <c r="K12" s="5"/>
    </row>
    <row r="13" spans="1:11" x14ac:dyDescent="0.25">
      <c r="A13" s="6">
        <v>41799</v>
      </c>
      <c r="B13" s="5" t="s">
        <v>17</v>
      </c>
      <c r="C13" s="5" t="s">
        <v>16</v>
      </c>
      <c r="D13" s="8">
        <v>62.94</v>
      </c>
      <c r="E13" s="5">
        <v>50</v>
      </c>
      <c r="F13" s="9">
        <f>D13*E13</f>
        <v>3147</v>
      </c>
      <c r="G13" s="9">
        <f t="shared" si="0"/>
        <v>28969</v>
      </c>
      <c r="H13" s="9">
        <f>(F13+F9)-20</f>
        <v>24.5</v>
      </c>
      <c r="I13" s="9">
        <f t="shared" ref="I13:I47" si="1">I12+H13</f>
        <v>29.5</v>
      </c>
      <c r="J13" s="5"/>
      <c r="K13" s="5"/>
    </row>
    <row r="14" spans="1:11" x14ac:dyDescent="0.25">
      <c r="A14" s="6">
        <v>41799</v>
      </c>
      <c r="B14" s="5" t="s">
        <v>18</v>
      </c>
      <c r="C14" s="5" t="s">
        <v>16</v>
      </c>
      <c r="D14" s="8">
        <v>93.68</v>
      </c>
      <c r="E14" s="5">
        <v>50</v>
      </c>
      <c r="F14" s="9">
        <f>D14*E14</f>
        <v>4684</v>
      </c>
      <c r="G14" s="9">
        <f t="shared" si="0"/>
        <v>33653</v>
      </c>
      <c r="H14" s="9">
        <f>(F14+F10)-20</f>
        <v>53</v>
      </c>
      <c r="I14" s="9">
        <f t="shared" si="1"/>
        <v>82.5</v>
      </c>
      <c r="J14" s="5"/>
      <c r="K14" s="5"/>
    </row>
    <row r="15" spans="1:11" x14ac:dyDescent="0.25">
      <c r="A15" s="6">
        <v>41799</v>
      </c>
      <c r="B15" s="5" t="s">
        <v>19</v>
      </c>
      <c r="C15" s="5" t="s">
        <v>16</v>
      </c>
      <c r="D15" s="8">
        <v>562.1</v>
      </c>
      <c r="E15" s="5">
        <v>10</v>
      </c>
      <c r="F15" s="9">
        <f>D15*E15</f>
        <v>5621</v>
      </c>
      <c r="G15" s="9">
        <f t="shared" si="0"/>
        <v>39274</v>
      </c>
      <c r="H15" s="9">
        <f>(F15+F11)-20</f>
        <v>26</v>
      </c>
      <c r="I15" s="9">
        <f t="shared" si="1"/>
        <v>108.5</v>
      </c>
      <c r="J15" s="5"/>
      <c r="K15" s="5"/>
    </row>
    <row r="16" spans="1:11" x14ac:dyDescent="0.25">
      <c r="A16" s="6">
        <v>41800</v>
      </c>
      <c r="B16" s="5" t="s">
        <v>20</v>
      </c>
      <c r="C16" s="5" t="s">
        <v>8</v>
      </c>
      <c r="D16" s="8">
        <v>45.96</v>
      </c>
      <c r="E16" s="5">
        <v>100</v>
      </c>
      <c r="F16" s="9">
        <f>-D16*E16</f>
        <v>-4596</v>
      </c>
      <c r="G16" s="9">
        <f t="shared" si="0"/>
        <v>34678</v>
      </c>
      <c r="H16" s="5"/>
      <c r="I16" s="9">
        <f t="shared" si="1"/>
        <v>108.5</v>
      </c>
      <c r="J16" s="5"/>
      <c r="K16" s="5"/>
    </row>
    <row r="17" spans="1:11" x14ac:dyDescent="0.25">
      <c r="A17" s="6">
        <v>41800</v>
      </c>
      <c r="B17" s="5" t="s">
        <v>21</v>
      </c>
      <c r="C17" s="5" t="s">
        <v>8</v>
      </c>
      <c r="D17" s="8">
        <v>79.67</v>
      </c>
      <c r="E17" s="5">
        <v>50</v>
      </c>
      <c r="F17" s="9">
        <f>-D17*E17</f>
        <v>-3983.5</v>
      </c>
      <c r="G17" s="9">
        <f t="shared" si="0"/>
        <v>30694.5</v>
      </c>
      <c r="H17" s="5"/>
      <c r="I17" s="9">
        <f t="shared" si="1"/>
        <v>108.5</v>
      </c>
      <c r="J17" s="5"/>
      <c r="K17" s="5"/>
    </row>
    <row r="18" spans="1:11" x14ac:dyDescent="0.25">
      <c r="A18" s="6">
        <v>41800</v>
      </c>
      <c r="B18" s="5" t="s">
        <v>22</v>
      </c>
      <c r="C18" s="5" t="s">
        <v>8</v>
      </c>
      <c r="D18" s="8">
        <v>194.47</v>
      </c>
      <c r="E18" s="5">
        <v>20</v>
      </c>
      <c r="F18" s="9">
        <f>-D18*E18</f>
        <v>-3889.4</v>
      </c>
      <c r="G18" s="9">
        <f t="shared" si="0"/>
        <v>26805.1</v>
      </c>
      <c r="H18" s="5"/>
      <c r="I18" s="9">
        <f t="shared" si="1"/>
        <v>108.5</v>
      </c>
      <c r="J18" s="5"/>
      <c r="K18" s="5"/>
    </row>
    <row r="19" spans="1:11" x14ac:dyDescent="0.25">
      <c r="A19" s="6">
        <v>41800</v>
      </c>
      <c r="B19" s="5" t="s">
        <v>23</v>
      </c>
      <c r="C19" s="5" t="s">
        <v>8</v>
      </c>
      <c r="D19" s="8">
        <v>41.65</v>
      </c>
      <c r="E19" s="5">
        <v>50</v>
      </c>
      <c r="F19" s="9">
        <f>-D19*E19</f>
        <v>-2082.5</v>
      </c>
      <c r="G19" s="9">
        <f t="shared" si="0"/>
        <v>24722.6</v>
      </c>
      <c r="H19" s="5"/>
      <c r="I19" s="9">
        <f t="shared" si="1"/>
        <v>108.5</v>
      </c>
      <c r="J19" s="5"/>
      <c r="K19" s="5"/>
    </row>
    <row r="20" spans="1:11" x14ac:dyDescent="0.25">
      <c r="A20" s="6">
        <v>41800</v>
      </c>
      <c r="B20" s="5" t="s">
        <v>20</v>
      </c>
      <c r="C20" s="5" t="s">
        <v>16</v>
      </c>
      <c r="D20" s="8">
        <v>46.88</v>
      </c>
      <c r="E20" s="5">
        <v>100</v>
      </c>
      <c r="F20" s="9">
        <f>D20*E20</f>
        <v>4688</v>
      </c>
      <c r="G20" s="9">
        <f t="shared" si="0"/>
        <v>29410.6</v>
      </c>
      <c r="H20" s="9">
        <f>F16+F20-20</f>
        <v>72</v>
      </c>
      <c r="I20" s="9">
        <f t="shared" si="1"/>
        <v>180.5</v>
      </c>
      <c r="J20" s="5"/>
      <c r="K20" s="5"/>
    </row>
    <row r="21" spans="1:11" x14ac:dyDescent="0.25">
      <c r="A21" s="6">
        <v>41800</v>
      </c>
      <c r="B21" s="5" t="s">
        <v>22</v>
      </c>
      <c r="C21" s="5" t="s">
        <v>16</v>
      </c>
      <c r="D21" s="8">
        <v>197.9</v>
      </c>
      <c r="E21" s="5">
        <v>20</v>
      </c>
      <c r="F21" s="9">
        <f>D21*E21</f>
        <v>3958</v>
      </c>
      <c r="G21" s="9">
        <f t="shared" si="0"/>
        <v>33368.6</v>
      </c>
      <c r="H21" s="9">
        <f>F21+F18-20</f>
        <v>48.599999999999909</v>
      </c>
      <c r="I21" s="9">
        <f t="shared" si="1"/>
        <v>229.09999999999991</v>
      </c>
      <c r="J21" s="5"/>
      <c r="K21" s="5"/>
    </row>
    <row r="22" spans="1:11" x14ac:dyDescent="0.25">
      <c r="A22" s="6">
        <v>41800</v>
      </c>
      <c r="B22" s="5" t="s">
        <v>23</v>
      </c>
      <c r="C22" s="5" t="s">
        <v>16</v>
      </c>
      <c r="D22" s="8">
        <v>41.86</v>
      </c>
      <c r="E22" s="5">
        <v>50</v>
      </c>
      <c r="F22" s="9">
        <f>D22*E22</f>
        <v>2093</v>
      </c>
      <c r="G22" s="9">
        <f t="shared" si="0"/>
        <v>35461.599999999999</v>
      </c>
      <c r="H22" s="9">
        <f>F22+F19-20</f>
        <v>-9.5</v>
      </c>
      <c r="I22" s="9">
        <f t="shared" si="1"/>
        <v>219.59999999999991</v>
      </c>
      <c r="J22" s="5"/>
      <c r="K22" s="5"/>
    </row>
    <row r="23" spans="1:11" x14ac:dyDescent="0.25">
      <c r="A23" s="6">
        <v>41800</v>
      </c>
      <c r="B23" s="5" t="s">
        <v>21</v>
      </c>
      <c r="C23" s="5" t="s">
        <v>16</v>
      </c>
      <c r="D23" s="8">
        <v>79.87</v>
      </c>
      <c r="E23" s="5">
        <v>50</v>
      </c>
      <c r="F23" s="9">
        <f>D23*E23</f>
        <v>3993.5</v>
      </c>
      <c r="G23" s="9">
        <f t="shared" si="0"/>
        <v>39455.1</v>
      </c>
      <c r="H23" s="9">
        <f>F23+F17-20</f>
        <v>-10</v>
      </c>
      <c r="I23" s="9">
        <f t="shared" si="1"/>
        <v>209.59999999999991</v>
      </c>
      <c r="J23" s="5"/>
      <c r="K23" s="5"/>
    </row>
    <row r="24" spans="1:11" x14ac:dyDescent="0.25">
      <c r="A24" s="6">
        <v>41801</v>
      </c>
      <c r="B24" s="5" t="s">
        <v>24</v>
      </c>
      <c r="C24" s="5" t="s">
        <v>8</v>
      </c>
      <c r="D24" s="8">
        <v>560.14</v>
      </c>
      <c r="E24" s="5">
        <v>10</v>
      </c>
      <c r="F24" s="9">
        <f>-D24*E24</f>
        <v>-5601.4</v>
      </c>
      <c r="G24" s="9">
        <f t="shared" si="0"/>
        <v>33853.699999999997</v>
      </c>
      <c r="H24" s="5"/>
      <c r="I24" s="9">
        <f t="shared" si="1"/>
        <v>209.59999999999991</v>
      </c>
      <c r="J24" s="5"/>
      <c r="K24" s="5"/>
    </row>
    <row r="25" spans="1:11" x14ac:dyDescent="0.25">
      <c r="A25" s="6">
        <v>41801</v>
      </c>
      <c r="B25" s="5" t="s">
        <v>17</v>
      </c>
      <c r="C25" s="5" t="s">
        <v>8</v>
      </c>
      <c r="D25" s="8">
        <v>65.27</v>
      </c>
      <c r="E25" s="5">
        <v>50</v>
      </c>
      <c r="F25" s="9">
        <f>-D25*E25</f>
        <v>-3263.5</v>
      </c>
      <c r="G25" s="9">
        <f t="shared" si="0"/>
        <v>30590.199999999997</v>
      </c>
      <c r="H25" s="5"/>
      <c r="I25" s="9">
        <f t="shared" si="1"/>
        <v>209.59999999999991</v>
      </c>
      <c r="J25" s="5"/>
      <c r="K25" s="5"/>
    </row>
    <row r="26" spans="1:11" x14ac:dyDescent="0.25">
      <c r="A26" s="6">
        <v>41801</v>
      </c>
      <c r="B26" s="5" t="s">
        <v>25</v>
      </c>
      <c r="C26" s="5" t="s">
        <v>8</v>
      </c>
      <c r="D26" s="8">
        <v>48.26</v>
      </c>
      <c r="E26" s="5">
        <v>100</v>
      </c>
      <c r="F26" s="9">
        <f>-D26*E26</f>
        <v>-4826</v>
      </c>
      <c r="G26" s="9">
        <f t="shared" si="0"/>
        <v>25764.199999999997</v>
      </c>
      <c r="H26" s="5"/>
      <c r="I26" s="9">
        <f t="shared" si="1"/>
        <v>209.59999999999991</v>
      </c>
      <c r="J26" s="5"/>
      <c r="K26" s="5"/>
    </row>
    <row r="27" spans="1:11" x14ac:dyDescent="0.25">
      <c r="A27" s="6">
        <v>41801</v>
      </c>
      <c r="B27" s="5" t="s">
        <v>26</v>
      </c>
      <c r="C27" s="5" t="s">
        <v>8</v>
      </c>
      <c r="D27" s="8">
        <v>12.64</v>
      </c>
      <c r="E27" s="5">
        <v>200</v>
      </c>
      <c r="F27" s="9">
        <f>-D27*E27</f>
        <v>-2528</v>
      </c>
      <c r="G27" s="9">
        <f t="shared" si="0"/>
        <v>23236.199999999997</v>
      </c>
      <c r="H27" s="5"/>
      <c r="I27" s="9">
        <f t="shared" si="1"/>
        <v>209.59999999999991</v>
      </c>
      <c r="J27" s="5"/>
      <c r="K27" s="5"/>
    </row>
    <row r="28" spans="1:11" x14ac:dyDescent="0.25">
      <c r="A28" s="6">
        <v>41801</v>
      </c>
      <c r="B28" s="5" t="s">
        <v>24</v>
      </c>
      <c r="C28" s="5" t="s">
        <v>16</v>
      </c>
      <c r="D28" s="8">
        <v>570.64</v>
      </c>
      <c r="E28" s="5">
        <v>10</v>
      </c>
      <c r="F28" s="9">
        <f>D28*E28</f>
        <v>5706.4</v>
      </c>
      <c r="G28" s="9">
        <f t="shared" si="0"/>
        <v>28942.6</v>
      </c>
      <c r="H28" s="9">
        <f>F28+F24-20</f>
        <v>85</v>
      </c>
      <c r="I28" s="9">
        <f t="shared" si="1"/>
        <v>294.59999999999991</v>
      </c>
      <c r="J28" s="5"/>
      <c r="K28" s="5"/>
    </row>
    <row r="29" spans="1:11" x14ac:dyDescent="0.25">
      <c r="A29" s="6">
        <v>41801</v>
      </c>
      <c r="B29" s="5" t="s">
        <v>17</v>
      </c>
      <c r="C29" s="5" t="s">
        <v>16</v>
      </c>
      <c r="D29" s="8">
        <v>65.78</v>
      </c>
      <c r="E29" s="5">
        <v>50</v>
      </c>
      <c r="F29" s="9">
        <f>D29*E29</f>
        <v>3289</v>
      </c>
      <c r="G29" s="9">
        <f t="shared" si="0"/>
        <v>32231.599999999999</v>
      </c>
      <c r="H29" s="9">
        <f>F29+F25-20</f>
        <v>5.5</v>
      </c>
      <c r="I29" s="9">
        <f t="shared" si="1"/>
        <v>300.09999999999991</v>
      </c>
      <c r="J29" s="5"/>
      <c r="K29" s="5"/>
    </row>
    <row r="30" spans="1:11" x14ac:dyDescent="0.25">
      <c r="A30" s="6">
        <v>41801</v>
      </c>
      <c r="B30" s="5" t="s">
        <v>25</v>
      </c>
      <c r="C30" s="5" t="s">
        <v>16</v>
      </c>
      <c r="D30" s="8">
        <v>48.82</v>
      </c>
      <c r="E30" s="5">
        <v>100</v>
      </c>
      <c r="F30" s="9">
        <f>D30*E30</f>
        <v>4882</v>
      </c>
      <c r="G30" s="9">
        <f t="shared" si="0"/>
        <v>37113.599999999999</v>
      </c>
      <c r="H30" s="9">
        <f>F30+F26-20</f>
        <v>36</v>
      </c>
      <c r="I30" s="9">
        <f t="shared" si="1"/>
        <v>336.09999999999991</v>
      </c>
      <c r="J30" s="5"/>
      <c r="K30" s="5"/>
    </row>
    <row r="31" spans="1:11" x14ac:dyDescent="0.25">
      <c r="A31" s="6">
        <v>41801</v>
      </c>
      <c r="B31" s="5" t="s">
        <v>26</v>
      </c>
      <c r="C31" s="5" t="s">
        <v>16</v>
      </c>
      <c r="D31" s="8">
        <v>12.86</v>
      </c>
      <c r="E31" s="5">
        <v>200</v>
      </c>
      <c r="F31" s="9">
        <f>D31*E31</f>
        <v>2572</v>
      </c>
      <c r="G31" s="9">
        <f t="shared" si="0"/>
        <v>39685.599999999999</v>
      </c>
      <c r="H31" s="9">
        <f>F31+F27-20</f>
        <v>24</v>
      </c>
      <c r="I31" s="9">
        <f t="shared" si="1"/>
        <v>360.09999999999991</v>
      </c>
      <c r="J31" s="5"/>
      <c r="K31" s="5"/>
    </row>
    <row r="32" spans="1:11" x14ac:dyDescent="0.25">
      <c r="A32" s="6">
        <v>41802</v>
      </c>
      <c r="B32" s="5" t="s">
        <v>28</v>
      </c>
      <c r="C32" s="5" t="s">
        <v>8</v>
      </c>
      <c r="D32" s="8">
        <v>35.72</v>
      </c>
      <c r="E32" s="5">
        <v>100</v>
      </c>
      <c r="F32" s="9">
        <f>-D32*E32</f>
        <v>-3572</v>
      </c>
      <c r="G32" s="9">
        <f t="shared" si="0"/>
        <v>36113.599999999999</v>
      </c>
      <c r="H32" s="5"/>
      <c r="I32" s="9">
        <f t="shared" si="1"/>
        <v>360.09999999999991</v>
      </c>
      <c r="J32" s="5"/>
      <c r="K32" s="5"/>
    </row>
    <row r="33" spans="1:11" x14ac:dyDescent="0.25">
      <c r="A33" s="6">
        <v>41802</v>
      </c>
      <c r="B33" s="5" t="s">
        <v>29</v>
      </c>
      <c r="C33" s="5" t="s">
        <v>8</v>
      </c>
      <c r="D33" s="8">
        <v>29.5</v>
      </c>
      <c r="E33" s="5">
        <v>100</v>
      </c>
      <c r="F33" s="9">
        <f>-D33*E33</f>
        <v>-2950</v>
      </c>
      <c r="G33" s="9">
        <f t="shared" si="0"/>
        <v>33163.599999999999</v>
      </c>
      <c r="H33" s="5"/>
      <c r="I33" s="9">
        <f t="shared" si="1"/>
        <v>360.09999999999991</v>
      </c>
      <c r="J33" s="5"/>
      <c r="K33" s="5"/>
    </row>
    <row r="34" spans="1:11" x14ac:dyDescent="0.25">
      <c r="A34" s="6">
        <v>41802</v>
      </c>
      <c r="B34" s="5" t="s">
        <v>30</v>
      </c>
      <c r="C34" s="5" t="s">
        <v>8</v>
      </c>
      <c r="D34" s="8">
        <v>206.5</v>
      </c>
      <c r="E34" s="5">
        <v>20</v>
      </c>
      <c r="F34" s="9">
        <f>-D34*E34</f>
        <v>-4130</v>
      </c>
      <c r="G34" s="9">
        <f t="shared" si="0"/>
        <v>29033.599999999999</v>
      </c>
      <c r="H34" s="5"/>
      <c r="I34" s="9">
        <f t="shared" si="1"/>
        <v>360.09999999999991</v>
      </c>
      <c r="J34" s="5"/>
      <c r="K34" s="5"/>
    </row>
    <row r="35" spans="1:11" x14ac:dyDescent="0.25">
      <c r="A35" s="6">
        <v>41802</v>
      </c>
      <c r="B35" s="5" t="s">
        <v>31</v>
      </c>
      <c r="C35" s="5" t="s">
        <v>8</v>
      </c>
      <c r="D35" s="8">
        <v>52.48</v>
      </c>
      <c r="E35" s="5">
        <v>75</v>
      </c>
      <c r="F35" s="9">
        <f>-D35*E35</f>
        <v>-3935.9999999999995</v>
      </c>
      <c r="G35" s="9">
        <f t="shared" si="0"/>
        <v>25097.599999999999</v>
      </c>
      <c r="H35" s="5"/>
      <c r="I35" s="9">
        <f t="shared" si="1"/>
        <v>360.09999999999991</v>
      </c>
      <c r="J35" s="5"/>
      <c r="K35" s="5"/>
    </row>
    <row r="36" spans="1:11" x14ac:dyDescent="0.25">
      <c r="A36" s="6">
        <v>41802</v>
      </c>
      <c r="B36" s="5" t="s">
        <v>28</v>
      </c>
      <c r="C36" s="5" t="s">
        <v>16</v>
      </c>
      <c r="D36" s="8">
        <v>36.840000000000003</v>
      </c>
      <c r="E36" s="5">
        <v>100</v>
      </c>
      <c r="F36" s="9">
        <f>D36*E36</f>
        <v>3684.0000000000005</v>
      </c>
      <c r="G36" s="9">
        <f t="shared" si="0"/>
        <v>28781.599999999999</v>
      </c>
      <c r="H36" s="9">
        <f>F36+F32-20</f>
        <v>92.000000000000455</v>
      </c>
      <c r="I36" s="9">
        <f t="shared" si="1"/>
        <v>452.10000000000036</v>
      </c>
      <c r="J36" s="5"/>
      <c r="K36" s="5"/>
    </row>
    <row r="37" spans="1:11" x14ac:dyDescent="0.25">
      <c r="A37" s="6">
        <v>41802</v>
      </c>
      <c r="B37" s="5" t="s">
        <v>29</v>
      </c>
      <c r="C37" s="5" t="s">
        <v>16</v>
      </c>
      <c r="D37" s="8">
        <v>29.5</v>
      </c>
      <c r="E37" s="5">
        <v>100</v>
      </c>
      <c r="F37" s="9">
        <f>D37*E37</f>
        <v>2950</v>
      </c>
      <c r="G37" s="9">
        <f t="shared" si="0"/>
        <v>31731.599999999999</v>
      </c>
      <c r="H37" s="9">
        <f>F37+F33-20</f>
        <v>-20</v>
      </c>
      <c r="I37" s="9">
        <f t="shared" si="1"/>
        <v>432.10000000000036</v>
      </c>
      <c r="J37" s="5"/>
      <c r="K37" s="5"/>
    </row>
    <row r="38" spans="1:11" x14ac:dyDescent="0.25">
      <c r="A38" s="6">
        <v>41802</v>
      </c>
      <c r="B38" s="5" t="s">
        <v>30</v>
      </c>
      <c r="C38" s="5" t="s">
        <v>16</v>
      </c>
      <c r="D38" s="8">
        <v>208.83</v>
      </c>
      <c r="E38" s="5">
        <v>20</v>
      </c>
      <c r="F38" s="9">
        <f>D38*E38</f>
        <v>4176.6000000000004</v>
      </c>
      <c r="G38" s="9">
        <f t="shared" si="0"/>
        <v>35908.199999999997</v>
      </c>
      <c r="H38" s="9">
        <f>F38+F34-20</f>
        <v>26.600000000000364</v>
      </c>
      <c r="I38" s="9">
        <f t="shared" si="1"/>
        <v>458.70000000000073</v>
      </c>
      <c r="J38" s="5"/>
      <c r="K38" s="5"/>
    </row>
    <row r="39" spans="1:11" x14ac:dyDescent="0.25">
      <c r="A39" s="6">
        <v>41802</v>
      </c>
      <c r="B39" s="5" t="s">
        <v>31</v>
      </c>
      <c r="C39" s="5" t="s">
        <v>16</v>
      </c>
      <c r="D39" s="8">
        <v>52.83</v>
      </c>
      <c r="E39" s="5">
        <v>75</v>
      </c>
      <c r="F39" s="9">
        <f>D39*E39</f>
        <v>3962.25</v>
      </c>
      <c r="G39" s="9">
        <f t="shared" si="0"/>
        <v>39870.449999999997</v>
      </c>
      <c r="H39" s="9">
        <f>F39+F35-20</f>
        <v>6.2500000000004547</v>
      </c>
      <c r="I39" s="9">
        <f t="shared" si="1"/>
        <v>464.95000000000118</v>
      </c>
      <c r="J39" s="5"/>
      <c r="K39" s="5"/>
    </row>
    <row r="40" spans="1:11" x14ac:dyDescent="0.25">
      <c r="A40" s="6">
        <v>41803</v>
      </c>
      <c r="B40" s="5" t="s">
        <v>32</v>
      </c>
      <c r="C40" s="5" t="s">
        <v>8</v>
      </c>
      <c r="D40" s="8">
        <v>95.64</v>
      </c>
      <c r="E40" s="5">
        <v>50</v>
      </c>
      <c r="F40" s="9">
        <f>-D40*E40</f>
        <v>-4782</v>
      </c>
      <c r="G40" s="9">
        <f t="shared" si="0"/>
        <v>35088.449999999997</v>
      </c>
      <c r="H40" s="5"/>
      <c r="I40" s="9">
        <f t="shared" si="1"/>
        <v>464.95000000000118</v>
      </c>
      <c r="J40" s="5"/>
      <c r="K40" s="5"/>
    </row>
    <row r="41" spans="1:11" x14ac:dyDescent="0.25">
      <c r="A41" s="6">
        <v>41803</v>
      </c>
      <c r="B41" s="5" t="s">
        <v>33</v>
      </c>
      <c r="C41" s="5" t="s">
        <v>8</v>
      </c>
      <c r="D41" s="8">
        <v>117.77</v>
      </c>
      <c r="E41" s="5">
        <v>50</v>
      </c>
      <c r="F41" s="9">
        <f>-D41*E41</f>
        <v>-5888.5</v>
      </c>
      <c r="G41" s="9">
        <f t="shared" si="0"/>
        <v>29199.949999999997</v>
      </c>
      <c r="H41" s="5"/>
      <c r="I41" s="9">
        <f t="shared" si="1"/>
        <v>464.95000000000118</v>
      </c>
      <c r="J41" s="5"/>
      <c r="K41" s="5"/>
    </row>
    <row r="42" spans="1:11" x14ac:dyDescent="0.25">
      <c r="A42" s="6">
        <v>41803</v>
      </c>
      <c r="B42" s="5" t="s">
        <v>34</v>
      </c>
      <c r="C42" s="5" t="s">
        <v>8</v>
      </c>
      <c r="D42" s="8">
        <v>73.91</v>
      </c>
      <c r="E42" s="5">
        <v>75</v>
      </c>
      <c r="F42" s="9">
        <f>-D42*E42</f>
        <v>-5543.25</v>
      </c>
      <c r="G42" s="9">
        <f t="shared" si="0"/>
        <v>23656.699999999997</v>
      </c>
      <c r="H42" s="5"/>
      <c r="I42" s="9">
        <f t="shared" si="1"/>
        <v>464.95000000000118</v>
      </c>
      <c r="J42" s="5"/>
      <c r="K42" s="5"/>
    </row>
    <row r="43" spans="1:11" x14ac:dyDescent="0.25">
      <c r="A43" s="6">
        <v>41803</v>
      </c>
      <c r="B43" s="5" t="s">
        <v>35</v>
      </c>
      <c r="C43" s="5" t="s">
        <v>8</v>
      </c>
      <c r="D43" s="8">
        <v>82.04</v>
      </c>
      <c r="E43" s="5">
        <v>75</v>
      </c>
      <c r="F43" s="9">
        <f>-D43*E43</f>
        <v>-6153.0000000000009</v>
      </c>
      <c r="G43" s="9">
        <f t="shared" si="0"/>
        <v>17503.699999999997</v>
      </c>
      <c r="H43" s="5"/>
      <c r="I43" s="9">
        <f t="shared" si="1"/>
        <v>464.95000000000118</v>
      </c>
      <c r="J43" s="5"/>
      <c r="K43" s="5"/>
    </row>
    <row r="44" spans="1:11" x14ac:dyDescent="0.25">
      <c r="A44" s="6">
        <v>41803</v>
      </c>
      <c r="B44" s="5" t="s">
        <v>32</v>
      </c>
      <c r="C44" s="5" t="s">
        <v>16</v>
      </c>
      <c r="D44" s="8">
        <v>96.58</v>
      </c>
      <c r="E44" s="5">
        <v>50</v>
      </c>
      <c r="F44" s="9">
        <f>D44*E44</f>
        <v>4829</v>
      </c>
      <c r="G44" s="9">
        <f t="shared" si="0"/>
        <v>22332.699999999997</v>
      </c>
      <c r="H44" s="9">
        <f>F44+F40-20</f>
        <v>27</v>
      </c>
      <c r="I44" s="9">
        <f t="shared" si="1"/>
        <v>491.95000000000118</v>
      </c>
      <c r="J44" s="5"/>
      <c r="K44" s="5"/>
    </row>
    <row r="45" spans="1:11" x14ac:dyDescent="0.25">
      <c r="A45" s="6">
        <v>41803</v>
      </c>
      <c r="B45" s="5" t="s">
        <v>33</v>
      </c>
      <c r="C45" s="5" t="s">
        <v>16</v>
      </c>
      <c r="D45" s="8">
        <v>119.74</v>
      </c>
      <c r="E45" s="5">
        <v>50</v>
      </c>
      <c r="F45" s="9">
        <f>D45*E45</f>
        <v>5987</v>
      </c>
      <c r="G45" s="9">
        <f t="shared" si="0"/>
        <v>28319.699999999997</v>
      </c>
      <c r="H45" s="9">
        <f>F45+F41-20</f>
        <v>78.5</v>
      </c>
      <c r="I45" s="9">
        <f t="shared" si="1"/>
        <v>570.45000000000118</v>
      </c>
      <c r="J45" s="5"/>
      <c r="K45" s="5"/>
    </row>
    <row r="46" spans="1:11" x14ac:dyDescent="0.25">
      <c r="A46" s="6">
        <v>41803</v>
      </c>
      <c r="B46" s="5" t="s">
        <v>34</v>
      </c>
      <c r="C46" s="5" t="s">
        <v>16</v>
      </c>
      <c r="D46" s="8">
        <v>74.92</v>
      </c>
      <c r="E46" s="5">
        <v>75</v>
      </c>
      <c r="F46" s="9">
        <f>D46*E46</f>
        <v>5619</v>
      </c>
      <c r="G46" s="9">
        <f t="shared" si="0"/>
        <v>33938.699999999997</v>
      </c>
      <c r="H46" s="9">
        <f>F46+F42-20</f>
        <v>55.75</v>
      </c>
      <c r="I46" s="9">
        <f t="shared" si="1"/>
        <v>626.20000000000118</v>
      </c>
      <c r="J46" s="5"/>
      <c r="K46" s="5"/>
    </row>
    <row r="47" spans="1:11" x14ac:dyDescent="0.25">
      <c r="A47" s="6">
        <v>41803</v>
      </c>
      <c r="B47" s="5" t="s">
        <v>35</v>
      </c>
      <c r="C47" s="5" t="s">
        <v>16</v>
      </c>
      <c r="D47" s="8">
        <v>82.6</v>
      </c>
      <c r="E47" s="5">
        <v>75</v>
      </c>
      <c r="F47" s="9">
        <f>D47*E47</f>
        <v>6195</v>
      </c>
      <c r="G47" s="9">
        <f t="shared" si="0"/>
        <v>40133.699999999997</v>
      </c>
      <c r="H47" s="9">
        <f>F47+F43-20</f>
        <v>21.999999999999091</v>
      </c>
      <c r="I47" s="9">
        <f t="shared" si="1"/>
        <v>648.20000000000027</v>
      </c>
      <c r="J47" s="5"/>
      <c r="K47" s="5"/>
    </row>
    <row r="48" spans="1:11" x14ac:dyDescent="0.25">
      <c r="D48" s="2"/>
    </row>
    <row r="49" spans="4:8" x14ac:dyDescent="0.25">
      <c r="D49" s="2"/>
      <c r="G49" t="s">
        <v>36</v>
      </c>
      <c r="H49" s="1">
        <f>SUM(H12:H48)</f>
        <v>648.20000000000027</v>
      </c>
    </row>
    <row r="50" spans="4:8" x14ac:dyDescent="0.25">
      <c r="D50" s="2"/>
      <c r="G50" t="s">
        <v>37</v>
      </c>
      <c r="H50" s="3">
        <f>H49/100000</f>
        <v>6.4820000000000025E-3</v>
      </c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7" workbookViewId="0">
      <selection activeCell="A38" sqref="A38:I41"/>
    </sheetView>
  </sheetViews>
  <sheetFormatPr defaultColWidth="11" defaultRowHeight="15.75" x14ac:dyDescent="0.25"/>
  <cols>
    <col min="1" max="16384" width="11" style="5"/>
  </cols>
  <sheetData>
    <row r="1" spans="1:9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7</v>
      </c>
      <c r="G1" s="5" t="s">
        <v>5</v>
      </c>
      <c r="H1" s="5" t="s">
        <v>6</v>
      </c>
    </row>
    <row r="2" spans="1:9" x14ac:dyDescent="0.25">
      <c r="A2" s="6">
        <v>41806</v>
      </c>
      <c r="B2" s="5" t="s">
        <v>39</v>
      </c>
      <c r="C2" s="5" t="s">
        <v>8</v>
      </c>
      <c r="D2" s="8">
        <v>40.11</v>
      </c>
      <c r="E2" s="5">
        <v>150</v>
      </c>
      <c r="F2" s="9">
        <f>-D2*E2</f>
        <v>-6016.5</v>
      </c>
      <c r="G2" s="9">
        <f>'Week 1'!G47+F2</f>
        <v>34117.199999999997</v>
      </c>
    </row>
    <row r="3" spans="1:9" x14ac:dyDescent="0.25">
      <c r="A3" s="6">
        <v>41806</v>
      </c>
      <c r="B3" s="5" t="s">
        <v>40</v>
      </c>
      <c r="C3" s="5" t="s">
        <v>8</v>
      </c>
      <c r="D3" s="8">
        <v>73.11</v>
      </c>
      <c r="E3" s="5">
        <v>75</v>
      </c>
      <c r="F3" s="9">
        <f>-D3*E3</f>
        <v>-5483.25</v>
      </c>
      <c r="G3" s="9">
        <f t="shared" ref="G3:G33" si="0">F3+G2</f>
        <v>28633.949999999997</v>
      </c>
    </row>
    <row r="4" spans="1:9" x14ac:dyDescent="0.25">
      <c r="A4" s="6">
        <v>41806</v>
      </c>
      <c r="B4" s="5" t="s">
        <v>18</v>
      </c>
      <c r="C4" s="5" t="s">
        <v>8</v>
      </c>
      <c r="D4" s="8">
        <v>91.69</v>
      </c>
      <c r="E4" s="5">
        <v>75</v>
      </c>
      <c r="F4" s="9">
        <f>-D4*E4</f>
        <v>-6876.75</v>
      </c>
      <c r="G4" s="9">
        <f t="shared" si="0"/>
        <v>21757.199999999997</v>
      </c>
    </row>
    <row r="5" spans="1:9" x14ac:dyDescent="0.25">
      <c r="A5" s="6">
        <v>41806</v>
      </c>
      <c r="B5" s="5" t="s">
        <v>41</v>
      </c>
      <c r="C5" s="5" t="s">
        <v>8</v>
      </c>
      <c r="D5" s="8">
        <v>6.2</v>
      </c>
      <c r="E5" s="5">
        <v>700</v>
      </c>
      <c r="F5" s="9">
        <f>-D5*E5</f>
        <v>-4340</v>
      </c>
      <c r="G5" s="9">
        <f t="shared" si="0"/>
        <v>17417.199999999997</v>
      </c>
    </row>
    <row r="6" spans="1:9" x14ac:dyDescent="0.25">
      <c r="A6" s="6">
        <v>41806</v>
      </c>
      <c r="B6" s="5" t="s">
        <v>39</v>
      </c>
      <c r="C6" s="5" t="s">
        <v>16</v>
      </c>
      <c r="D6" s="8">
        <v>40.78</v>
      </c>
      <c r="E6" s="5">
        <v>150</v>
      </c>
      <c r="F6" s="8">
        <f>E6*D6</f>
        <v>6117</v>
      </c>
      <c r="G6" s="9">
        <f t="shared" si="0"/>
        <v>23534.199999999997</v>
      </c>
      <c r="H6" s="8">
        <f>F6+F2-20</f>
        <v>80.5</v>
      </c>
      <c r="I6" s="8">
        <f>I5+H6</f>
        <v>80.5</v>
      </c>
    </row>
    <row r="7" spans="1:9" x14ac:dyDescent="0.25">
      <c r="A7" s="6">
        <v>41806</v>
      </c>
      <c r="B7" s="5" t="s">
        <v>40</v>
      </c>
      <c r="C7" s="5" t="s">
        <v>16</v>
      </c>
      <c r="D7" s="8">
        <v>73.290000000000006</v>
      </c>
      <c r="E7" s="5">
        <v>75</v>
      </c>
      <c r="F7" s="9">
        <f>E7*D7</f>
        <v>5496.7500000000009</v>
      </c>
      <c r="G7" s="9">
        <f t="shared" si="0"/>
        <v>29030.949999999997</v>
      </c>
      <c r="H7" s="9">
        <f>F7+F3-20</f>
        <v>-6.4999999999990905</v>
      </c>
      <c r="I7" s="8">
        <f t="shared" ref="I7:I41" si="1">I6+H7</f>
        <v>74.000000000000909</v>
      </c>
    </row>
    <row r="8" spans="1:9" x14ac:dyDescent="0.25">
      <c r="A8" s="6">
        <v>41806</v>
      </c>
      <c r="B8" s="5" t="s">
        <v>18</v>
      </c>
      <c r="C8" s="5" t="s">
        <v>16</v>
      </c>
      <c r="D8" s="8">
        <v>92.66</v>
      </c>
      <c r="E8" s="5">
        <v>75</v>
      </c>
      <c r="F8" s="9">
        <f>D8*E8</f>
        <v>6949.5</v>
      </c>
      <c r="G8" s="9">
        <f t="shared" si="0"/>
        <v>35980.449999999997</v>
      </c>
      <c r="H8" s="8">
        <f>F8+F4-20</f>
        <v>52.75</v>
      </c>
      <c r="I8" s="8">
        <f t="shared" si="1"/>
        <v>126.75000000000091</v>
      </c>
    </row>
    <row r="9" spans="1:9" x14ac:dyDescent="0.25">
      <c r="A9" s="6">
        <v>41806</v>
      </c>
      <c r="B9" s="5" t="s">
        <v>41</v>
      </c>
      <c r="C9" s="5" t="s">
        <v>16</v>
      </c>
      <c r="D9" s="8">
        <v>6.33</v>
      </c>
      <c r="E9" s="5">
        <v>700</v>
      </c>
      <c r="F9" s="9">
        <f>D9*E9</f>
        <v>4431</v>
      </c>
      <c r="G9" s="9">
        <f t="shared" si="0"/>
        <v>40411.449999999997</v>
      </c>
      <c r="H9" s="8">
        <f>F9+F5-20</f>
        <v>71</v>
      </c>
      <c r="I9" s="8">
        <f t="shared" si="1"/>
        <v>197.75000000000091</v>
      </c>
    </row>
    <row r="10" spans="1:9" x14ac:dyDescent="0.25">
      <c r="A10" s="11">
        <v>41807</v>
      </c>
      <c r="B10" s="5" t="s">
        <v>39</v>
      </c>
      <c r="C10" s="5" t="s">
        <v>8</v>
      </c>
      <c r="D10" s="8">
        <v>40.130000000000003</v>
      </c>
      <c r="E10" s="5">
        <v>150</v>
      </c>
      <c r="F10" s="9">
        <f>-D10*E10</f>
        <v>-6019.5</v>
      </c>
      <c r="G10" s="9">
        <f t="shared" si="0"/>
        <v>34391.949999999997</v>
      </c>
      <c r="I10" s="8">
        <f t="shared" si="1"/>
        <v>197.75000000000091</v>
      </c>
    </row>
    <row r="11" spans="1:9" x14ac:dyDescent="0.25">
      <c r="A11" s="11">
        <v>41807</v>
      </c>
      <c r="B11" s="5" t="s">
        <v>15</v>
      </c>
      <c r="C11" s="5" t="s">
        <v>8</v>
      </c>
      <c r="D11" s="8">
        <v>20.87</v>
      </c>
      <c r="E11" s="5">
        <v>300</v>
      </c>
      <c r="F11" s="9">
        <f>-D11*E11</f>
        <v>-6261</v>
      </c>
      <c r="G11" s="9">
        <f t="shared" si="0"/>
        <v>28130.949999999997</v>
      </c>
      <c r="I11" s="8">
        <f t="shared" si="1"/>
        <v>197.75000000000091</v>
      </c>
    </row>
    <row r="12" spans="1:9" x14ac:dyDescent="0.25">
      <c r="A12" s="11">
        <v>41807</v>
      </c>
      <c r="B12" s="5" t="s">
        <v>42</v>
      </c>
      <c r="C12" s="5" t="s">
        <v>8</v>
      </c>
      <c r="D12" s="8">
        <v>26.71</v>
      </c>
      <c r="E12" s="5">
        <v>200</v>
      </c>
      <c r="F12" s="9">
        <f>-D12*E12</f>
        <v>-5342</v>
      </c>
      <c r="G12" s="9">
        <f t="shared" si="0"/>
        <v>22788.949999999997</v>
      </c>
      <c r="I12" s="8">
        <f t="shared" si="1"/>
        <v>197.75000000000091</v>
      </c>
    </row>
    <row r="13" spans="1:9" x14ac:dyDescent="0.25">
      <c r="A13" s="11">
        <v>41807</v>
      </c>
      <c r="B13" s="5" t="s">
        <v>19</v>
      </c>
      <c r="C13" s="5" t="s">
        <v>8</v>
      </c>
      <c r="D13" s="8">
        <v>544.79999999999995</v>
      </c>
      <c r="E13" s="5">
        <v>10</v>
      </c>
      <c r="F13" s="9">
        <f>-E13*D13</f>
        <v>-5448</v>
      </c>
      <c r="G13" s="9">
        <f t="shared" si="0"/>
        <v>17340.949999999997</v>
      </c>
      <c r="I13" s="8">
        <f t="shared" si="1"/>
        <v>197.75000000000091</v>
      </c>
    </row>
    <row r="14" spans="1:9" x14ac:dyDescent="0.25">
      <c r="A14" s="11">
        <v>41807</v>
      </c>
      <c r="B14" s="5" t="s">
        <v>39</v>
      </c>
      <c r="C14" s="5" t="s">
        <v>16</v>
      </c>
      <c r="D14" s="8">
        <v>41.3</v>
      </c>
      <c r="E14" s="5">
        <v>150</v>
      </c>
      <c r="F14" s="9">
        <f>D14*E14</f>
        <v>6195</v>
      </c>
      <c r="G14" s="9">
        <f t="shared" si="0"/>
        <v>23535.949999999997</v>
      </c>
      <c r="H14" s="9">
        <f>F10+F14-20</f>
        <v>155.5</v>
      </c>
      <c r="I14" s="8">
        <f t="shared" si="1"/>
        <v>353.25000000000091</v>
      </c>
    </row>
    <row r="15" spans="1:9" x14ac:dyDescent="0.25">
      <c r="A15" s="11">
        <v>41807</v>
      </c>
      <c r="B15" s="5" t="s">
        <v>15</v>
      </c>
      <c r="C15" s="5" t="s">
        <v>16</v>
      </c>
      <c r="D15" s="8">
        <v>21.1</v>
      </c>
      <c r="E15" s="5">
        <v>300</v>
      </c>
      <c r="F15" s="9">
        <f>D15*E15</f>
        <v>6330</v>
      </c>
      <c r="G15" s="9">
        <f t="shared" si="0"/>
        <v>29865.949999999997</v>
      </c>
      <c r="H15" s="9">
        <f>F11+F15-20</f>
        <v>49</v>
      </c>
      <c r="I15" s="8">
        <f t="shared" si="1"/>
        <v>402.25000000000091</v>
      </c>
    </row>
    <row r="16" spans="1:9" x14ac:dyDescent="0.25">
      <c r="A16" s="11">
        <v>41807</v>
      </c>
      <c r="B16" s="5" t="s">
        <v>42</v>
      </c>
      <c r="C16" s="5" t="s">
        <v>16</v>
      </c>
      <c r="D16" s="8">
        <v>26.88</v>
      </c>
      <c r="E16" s="5">
        <v>200</v>
      </c>
      <c r="F16" s="9">
        <f>D16*E16</f>
        <v>5376</v>
      </c>
      <c r="G16" s="9">
        <f t="shared" si="0"/>
        <v>35241.949999999997</v>
      </c>
      <c r="H16" s="9">
        <f>F12+F16-20</f>
        <v>14</v>
      </c>
      <c r="I16" s="8">
        <f t="shared" si="1"/>
        <v>416.25000000000091</v>
      </c>
    </row>
    <row r="17" spans="1:9" x14ac:dyDescent="0.25">
      <c r="A17" s="11">
        <v>41807</v>
      </c>
      <c r="B17" s="5" t="s">
        <v>19</v>
      </c>
      <c r="C17" s="5" t="s">
        <v>16</v>
      </c>
      <c r="D17" s="8">
        <v>553.4</v>
      </c>
      <c r="E17" s="5">
        <v>10</v>
      </c>
      <c r="F17" s="9">
        <f>D17*E17</f>
        <v>5534</v>
      </c>
      <c r="G17" s="9">
        <f t="shared" si="0"/>
        <v>40775.949999999997</v>
      </c>
      <c r="H17" s="9">
        <f>F13+F17-20</f>
        <v>66</v>
      </c>
      <c r="I17" s="8">
        <f t="shared" si="1"/>
        <v>482.25000000000091</v>
      </c>
    </row>
    <row r="18" spans="1:9" x14ac:dyDescent="0.25">
      <c r="A18" s="11">
        <v>41808</v>
      </c>
      <c r="B18" s="5" t="s">
        <v>42</v>
      </c>
      <c r="C18" s="5" t="s">
        <v>8</v>
      </c>
      <c r="D18" s="8">
        <v>26.7</v>
      </c>
      <c r="E18" s="5">
        <v>250</v>
      </c>
      <c r="F18" s="9">
        <f>-D18*E18</f>
        <v>-6675</v>
      </c>
      <c r="G18" s="9">
        <f t="shared" si="0"/>
        <v>34100.949999999997</v>
      </c>
      <c r="I18" s="8">
        <f t="shared" si="1"/>
        <v>482.25000000000091</v>
      </c>
    </row>
    <row r="19" spans="1:9" x14ac:dyDescent="0.25">
      <c r="A19" s="11">
        <v>41808</v>
      </c>
      <c r="B19" s="5" t="s">
        <v>34</v>
      </c>
      <c r="C19" s="5" t="s">
        <v>8</v>
      </c>
      <c r="D19" s="8">
        <v>74.86</v>
      </c>
      <c r="E19" s="5">
        <v>100</v>
      </c>
      <c r="F19" s="9">
        <f>-E19*D19</f>
        <v>-7486</v>
      </c>
      <c r="G19" s="9">
        <f t="shared" si="0"/>
        <v>26614.949999999997</v>
      </c>
      <c r="I19" s="8">
        <f t="shared" si="1"/>
        <v>482.25000000000091</v>
      </c>
    </row>
    <row r="20" spans="1:9" x14ac:dyDescent="0.25">
      <c r="A20" s="11">
        <v>41808</v>
      </c>
      <c r="B20" s="5" t="s">
        <v>43</v>
      </c>
      <c r="C20" s="5" t="s">
        <v>8</v>
      </c>
      <c r="D20" s="8">
        <v>120</v>
      </c>
      <c r="E20" s="5">
        <v>50</v>
      </c>
      <c r="F20" s="9">
        <f>-D20*E20</f>
        <v>-6000</v>
      </c>
      <c r="G20" s="9">
        <f t="shared" si="0"/>
        <v>20614.949999999997</v>
      </c>
      <c r="I20" s="8">
        <f t="shared" si="1"/>
        <v>482.25000000000091</v>
      </c>
    </row>
    <row r="21" spans="1:9" x14ac:dyDescent="0.25">
      <c r="A21" s="11">
        <v>41808</v>
      </c>
      <c r="B21" s="5" t="s">
        <v>45</v>
      </c>
      <c r="C21" s="5" t="s">
        <v>8</v>
      </c>
      <c r="D21" s="8">
        <v>54.1</v>
      </c>
      <c r="E21" s="5">
        <v>125</v>
      </c>
      <c r="F21" s="9">
        <f>-D21*E21</f>
        <v>-6762.5</v>
      </c>
      <c r="G21" s="9">
        <f t="shared" si="0"/>
        <v>13852.449999999997</v>
      </c>
      <c r="I21" s="8">
        <f t="shared" si="1"/>
        <v>482.25000000000091</v>
      </c>
    </row>
    <row r="22" spans="1:9" x14ac:dyDescent="0.25">
      <c r="A22" s="11">
        <v>41808</v>
      </c>
      <c r="B22" s="5" t="s">
        <v>42</v>
      </c>
      <c r="C22" s="5" t="s">
        <v>16</v>
      </c>
      <c r="D22" s="8">
        <v>26.9</v>
      </c>
      <c r="E22" s="5">
        <v>250</v>
      </c>
      <c r="F22" s="9">
        <f>D22*E22</f>
        <v>6725</v>
      </c>
      <c r="G22" s="9">
        <f t="shared" si="0"/>
        <v>20577.449999999997</v>
      </c>
      <c r="H22" s="9">
        <f>F22+F18-20</f>
        <v>30</v>
      </c>
      <c r="I22" s="8">
        <f t="shared" si="1"/>
        <v>512.25000000000091</v>
      </c>
    </row>
    <row r="23" spans="1:9" x14ac:dyDescent="0.25">
      <c r="A23" s="11">
        <v>41808</v>
      </c>
      <c r="B23" s="5" t="s">
        <v>34</v>
      </c>
      <c r="C23" s="5" t="s">
        <v>16</v>
      </c>
      <c r="D23" s="8">
        <v>76.239999999999995</v>
      </c>
      <c r="E23" s="5">
        <v>100</v>
      </c>
      <c r="F23" s="9">
        <f>D23*E23</f>
        <v>7623.9999999999991</v>
      </c>
      <c r="G23" s="9">
        <f t="shared" si="0"/>
        <v>28201.449999999997</v>
      </c>
      <c r="H23" s="9">
        <f t="shared" ref="H23:H25" si="2">F23+F19-20</f>
        <v>117.99999999999909</v>
      </c>
      <c r="I23" s="8">
        <f t="shared" si="1"/>
        <v>630.25</v>
      </c>
    </row>
    <row r="24" spans="1:9" x14ac:dyDescent="0.25">
      <c r="A24" s="11">
        <v>41808</v>
      </c>
      <c r="B24" s="5" t="s">
        <v>43</v>
      </c>
      <c r="C24" s="5" t="s">
        <v>16</v>
      </c>
      <c r="D24" s="8">
        <v>121.4</v>
      </c>
      <c r="E24" s="5">
        <v>50</v>
      </c>
      <c r="F24" s="8">
        <f>E24*D24</f>
        <v>6070</v>
      </c>
      <c r="G24" s="9">
        <f t="shared" si="0"/>
        <v>34271.449999999997</v>
      </c>
      <c r="H24" s="9">
        <f t="shared" si="2"/>
        <v>50</v>
      </c>
      <c r="I24" s="8">
        <f t="shared" si="1"/>
        <v>680.25</v>
      </c>
    </row>
    <row r="25" spans="1:9" x14ac:dyDescent="0.25">
      <c r="A25" s="11">
        <v>41808</v>
      </c>
      <c r="B25" s="5" t="s">
        <v>45</v>
      </c>
      <c r="C25" s="5" t="s">
        <v>16</v>
      </c>
      <c r="D25" s="8">
        <v>54.7</v>
      </c>
      <c r="E25" s="5">
        <v>125</v>
      </c>
      <c r="F25" s="9">
        <f>E25*D25</f>
        <v>6837.5</v>
      </c>
      <c r="G25" s="9">
        <f t="shared" si="0"/>
        <v>41108.949999999997</v>
      </c>
      <c r="H25" s="9">
        <f t="shared" si="2"/>
        <v>55</v>
      </c>
      <c r="I25" s="8">
        <f t="shared" si="1"/>
        <v>735.25</v>
      </c>
    </row>
    <row r="26" spans="1:9" x14ac:dyDescent="0.25">
      <c r="A26" s="11">
        <v>41809</v>
      </c>
      <c r="B26" s="5" t="s">
        <v>42</v>
      </c>
      <c r="C26" s="5" t="s">
        <v>8</v>
      </c>
      <c r="D26" s="8">
        <v>26.69</v>
      </c>
      <c r="E26" s="5">
        <v>250</v>
      </c>
      <c r="F26" s="9">
        <f>-D26*E26</f>
        <v>-6672.5</v>
      </c>
      <c r="G26" s="9">
        <f t="shared" si="0"/>
        <v>34436.449999999997</v>
      </c>
      <c r="I26" s="8">
        <f t="shared" si="1"/>
        <v>735.25</v>
      </c>
    </row>
    <row r="27" spans="1:9" x14ac:dyDescent="0.25">
      <c r="A27" s="11">
        <v>41809</v>
      </c>
      <c r="B27" s="5" t="s">
        <v>44</v>
      </c>
      <c r="C27" s="5" t="s">
        <v>8</v>
      </c>
      <c r="D27" s="8">
        <v>30.07</v>
      </c>
      <c r="E27" s="5">
        <v>200</v>
      </c>
      <c r="F27" s="9">
        <f>-D27*E27</f>
        <v>-6014</v>
      </c>
      <c r="G27" s="9">
        <f t="shared" si="0"/>
        <v>28422.449999999997</v>
      </c>
      <c r="I27" s="8">
        <f t="shared" si="1"/>
        <v>735.25</v>
      </c>
    </row>
    <row r="28" spans="1:9" x14ac:dyDescent="0.25">
      <c r="A28" s="11">
        <v>41809</v>
      </c>
      <c r="B28" s="5" t="s">
        <v>46</v>
      </c>
      <c r="C28" s="5" t="s">
        <v>8</v>
      </c>
      <c r="D28" s="8">
        <v>27.81</v>
      </c>
      <c r="E28" s="5">
        <v>200</v>
      </c>
      <c r="F28" s="9">
        <f>-D28*E28</f>
        <v>-5562</v>
      </c>
      <c r="G28" s="9">
        <f t="shared" si="0"/>
        <v>22860.449999999997</v>
      </c>
      <c r="I28" s="8">
        <f t="shared" si="1"/>
        <v>735.25</v>
      </c>
    </row>
    <row r="29" spans="1:9" x14ac:dyDescent="0.25">
      <c r="A29" s="11">
        <v>41809</v>
      </c>
      <c r="B29" s="5" t="s">
        <v>50</v>
      </c>
      <c r="C29" s="5" t="s">
        <v>8</v>
      </c>
      <c r="D29" s="8">
        <v>3.9</v>
      </c>
      <c r="E29" s="5">
        <v>1500</v>
      </c>
      <c r="F29" s="9">
        <f>-D29*E29</f>
        <v>-5850</v>
      </c>
      <c r="G29" s="9">
        <f t="shared" si="0"/>
        <v>17010.449999999997</v>
      </c>
      <c r="I29" s="8">
        <f t="shared" si="1"/>
        <v>735.25</v>
      </c>
    </row>
    <row r="30" spans="1:9" x14ac:dyDescent="0.25">
      <c r="A30" s="11">
        <v>41809</v>
      </c>
      <c r="B30" s="5" t="s">
        <v>42</v>
      </c>
      <c r="C30" s="5" t="s">
        <v>16</v>
      </c>
      <c r="D30" s="8">
        <v>26.97</v>
      </c>
      <c r="E30" s="5">
        <v>250</v>
      </c>
      <c r="F30" s="8">
        <f>E30*D30</f>
        <v>6742.5</v>
      </c>
      <c r="G30" s="9">
        <f t="shared" si="0"/>
        <v>23752.949999999997</v>
      </c>
      <c r="H30" s="8">
        <f>F30+F26-20</f>
        <v>50</v>
      </c>
      <c r="I30" s="8">
        <f t="shared" si="1"/>
        <v>785.25</v>
      </c>
    </row>
    <row r="31" spans="1:9" x14ac:dyDescent="0.25">
      <c r="A31" s="11">
        <v>41809</v>
      </c>
      <c r="B31" s="5" t="s">
        <v>44</v>
      </c>
      <c r="C31" s="5" t="s">
        <v>16</v>
      </c>
      <c r="D31" s="8">
        <v>29.38</v>
      </c>
      <c r="E31" s="5">
        <v>200</v>
      </c>
      <c r="F31" s="9">
        <f>E31*D31</f>
        <v>5876</v>
      </c>
      <c r="G31" s="9">
        <f t="shared" si="0"/>
        <v>29628.949999999997</v>
      </c>
      <c r="H31" s="9">
        <f>F31+F27-20</f>
        <v>-158</v>
      </c>
      <c r="I31" s="8">
        <f t="shared" si="1"/>
        <v>627.25</v>
      </c>
    </row>
    <row r="32" spans="1:9" x14ac:dyDescent="0.25">
      <c r="A32" s="11">
        <v>41809</v>
      </c>
      <c r="B32" s="5" t="s">
        <v>46</v>
      </c>
      <c r="C32" s="5" t="s">
        <v>16</v>
      </c>
      <c r="D32" s="8">
        <v>27.8</v>
      </c>
      <c r="E32" s="5">
        <v>200</v>
      </c>
      <c r="F32" s="9">
        <f>D32*E32</f>
        <v>5560</v>
      </c>
      <c r="G32" s="9">
        <f t="shared" si="0"/>
        <v>35188.949999999997</v>
      </c>
      <c r="H32" s="9">
        <f>F32+F28-20</f>
        <v>-22</v>
      </c>
      <c r="I32" s="8">
        <f t="shared" si="1"/>
        <v>605.25</v>
      </c>
    </row>
    <row r="33" spans="1:9" x14ac:dyDescent="0.25">
      <c r="A33" s="11">
        <v>41809</v>
      </c>
      <c r="B33" s="5" t="s">
        <v>50</v>
      </c>
      <c r="C33" s="5" t="s">
        <v>16</v>
      </c>
      <c r="D33" s="8">
        <v>4.08</v>
      </c>
      <c r="E33" s="5">
        <v>1500</v>
      </c>
      <c r="F33" s="9">
        <f>D33*E33</f>
        <v>6120</v>
      </c>
      <c r="G33" s="9">
        <f t="shared" si="0"/>
        <v>41308.949999999997</v>
      </c>
      <c r="H33" s="9">
        <f>F33+F29-20</f>
        <v>250</v>
      </c>
      <c r="I33" s="8">
        <f t="shared" si="1"/>
        <v>855.25</v>
      </c>
    </row>
    <row r="34" spans="1:9" x14ac:dyDescent="0.25">
      <c r="A34" s="11">
        <v>41810</v>
      </c>
      <c r="B34" s="5" t="s">
        <v>47</v>
      </c>
      <c r="C34" s="5" t="s">
        <v>8</v>
      </c>
      <c r="D34" s="8">
        <v>39.96</v>
      </c>
      <c r="E34" s="5">
        <v>150</v>
      </c>
      <c r="F34" s="9">
        <f>-D34*E34</f>
        <v>-5994</v>
      </c>
      <c r="G34" s="9">
        <f t="shared" ref="G34:G41" si="3">F34+G33</f>
        <v>35314.949999999997</v>
      </c>
      <c r="I34" s="8">
        <f t="shared" si="1"/>
        <v>855.25</v>
      </c>
    </row>
    <row r="35" spans="1:9" x14ac:dyDescent="0.25">
      <c r="A35" s="11">
        <v>41810</v>
      </c>
      <c r="B35" s="5" t="s">
        <v>48</v>
      </c>
      <c r="C35" s="5" t="s">
        <v>8</v>
      </c>
      <c r="D35" s="8">
        <v>15.06</v>
      </c>
      <c r="E35" s="5">
        <v>400</v>
      </c>
      <c r="F35" s="9">
        <f>-D35*E35</f>
        <v>-6024</v>
      </c>
      <c r="G35" s="9">
        <f t="shared" si="3"/>
        <v>29290.949999999997</v>
      </c>
      <c r="I35" s="8">
        <f t="shared" si="1"/>
        <v>855.25</v>
      </c>
    </row>
    <row r="36" spans="1:9" x14ac:dyDescent="0.25">
      <c r="A36" s="11">
        <v>41810</v>
      </c>
      <c r="B36" s="5" t="s">
        <v>49</v>
      </c>
      <c r="C36" s="5" t="s">
        <v>8</v>
      </c>
      <c r="D36" s="8">
        <v>43.34</v>
      </c>
      <c r="E36" s="5">
        <v>150</v>
      </c>
      <c r="F36" s="9">
        <f>-D36*E36</f>
        <v>-6501.0000000000009</v>
      </c>
      <c r="G36" s="9">
        <f t="shared" si="3"/>
        <v>22789.949999999997</v>
      </c>
      <c r="I36" s="8">
        <f t="shared" si="1"/>
        <v>855.25</v>
      </c>
    </row>
    <row r="37" spans="1:9" x14ac:dyDescent="0.25">
      <c r="A37" s="11">
        <v>41810</v>
      </c>
      <c r="B37" s="5" t="s">
        <v>51</v>
      </c>
      <c r="C37" s="5" t="s">
        <v>8</v>
      </c>
      <c r="D37" s="8">
        <v>166.54</v>
      </c>
      <c r="E37" s="5">
        <v>40</v>
      </c>
      <c r="F37" s="9">
        <f>-D37*E37</f>
        <v>-6661.5999999999995</v>
      </c>
      <c r="G37" s="9">
        <f t="shared" si="3"/>
        <v>16128.349999999999</v>
      </c>
      <c r="I37" s="8">
        <f t="shared" si="1"/>
        <v>855.25</v>
      </c>
    </row>
    <row r="38" spans="1:9" x14ac:dyDescent="0.25">
      <c r="A38" s="11">
        <v>41810</v>
      </c>
      <c r="B38" s="5" t="s">
        <v>47</v>
      </c>
      <c r="C38" s="5" t="s">
        <v>16</v>
      </c>
      <c r="D38" s="8">
        <v>40.880000000000003</v>
      </c>
      <c r="E38" s="5">
        <v>150</v>
      </c>
      <c r="F38" s="8">
        <f>E38*D38</f>
        <v>6132</v>
      </c>
      <c r="G38" s="9">
        <f t="shared" si="3"/>
        <v>22260.35</v>
      </c>
      <c r="H38" s="8">
        <f>F38+F34-20</f>
        <v>118</v>
      </c>
      <c r="I38" s="8">
        <f t="shared" si="1"/>
        <v>973.25</v>
      </c>
    </row>
    <row r="39" spans="1:9" x14ac:dyDescent="0.25">
      <c r="A39" s="11">
        <v>41810</v>
      </c>
      <c r="B39" s="5" t="s">
        <v>48</v>
      </c>
      <c r="C39" s="5" t="s">
        <v>16</v>
      </c>
      <c r="D39" s="8">
        <v>15.52</v>
      </c>
      <c r="E39" s="5">
        <v>400</v>
      </c>
      <c r="F39" s="9">
        <f>E39*D39</f>
        <v>6208</v>
      </c>
      <c r="G39" s="9">
        <f t="shared" si="3"/>
        <v>28468.35</v>
      </c>
      <c r="H39" s="9">
        <f>F39+F35-20</f>
        <v>164</v>
      </c>
      <c r="I39" s="8">
        <f t="shared" si="1"/>
        <v>1137.25</v>
      </c>
    </row>
    <row r="40" spans="1:9" x14ac:dyDescent="0.25">
      <c r="A40" s="11">
        <v>41810</v>
      </c>
      <c r="B40" s="5" t="s">
        <v>49</v>
      </c>
      <c r="C40" s="5" t="s">
        <v>16</v>
      </c>
      <c r="D40" s="8">
        <v>44.27</v>
      </c>
      <c r="E40" s="5">
        <v>150</v>
      </c>
      <c r="F40" s="9">
        <f>D40*E40</f>
        <v>6640.5000000000009</v>
      </c>
      <c r="G40" s="9">
        <f t="shared" si="3"/>
        <v>35108.85</v>
      </c>
      <c r="H40" s="9">
        <f t="shared" ref="H40:H41" si="4">F40+F36-20</f>
        <v>119.5</v>
      </c>
      <c r="I40" s="8">
        <f t="shared" si="1"/>
        <v>1256.75</v>
      </c>
    </row>
    <row r="41" spans="1:9" x14ac:dyDescent="0.25">
      <c r="A41" s="11">
        <v>41810</v>
      </c>
      <c r="B41" s="5" t="s">
        <v>51</v>
      </c>
      <c r="C41" s="5" t="s">
        <v>16</v>
      </c>
      <c r="D41" s="8">
        <v>165.7</v>
      </c>
      <c r="E41" s="5">
        <v>40</v>
      </c>
      <c r="F41" s="9">
        <f>D41*E41</f>
        <v>6628</v>
      </c>
      <c r="G41" s="9">
        <f t="shared" si="3"/>
        <v>41736.85</v>
      </c>
      <c r="H41" s="9">
        <f t="shared" si="4"/>
        <v>-53.599999999999454</v>
      </c>
      <c r="I41" s="8">
        <f t="shared" si="1"/>
        <v>1203.1500000000005</v>
      </c>
    </row>
    <row r="43" spans="1:9" x14ac:dyDescent="0.25">
      <c r="F43" s="12" t="s">
        <v>54</v>
      </c>
      <c r="G43" s="12"/>
      <c r="H43" s="8">
        <f>SUM(H6:H41)</f>
        <v>1203.1500000000005</v>
      </c>
    </row>
    <row r="44" spans="1:9" x14ac:dyDescent="0.25">
      <c r="F44" s="12" t="s">
        <v>53</v>
      </c>
      <c r="G44" s="12"/>
      <c r="H44" s="13">
        <f>H43/100000</f>
        <v>1.2031500000000006E-2</v>
      </c>
    </row>
    <row r="45" spans="1:9" x14ac:dyDescent="0.25">
      <c r="F45" s="12" t="s">
        <v>52</v>
      </c>
      <c r="G45" s="12"/>
      <c r="H45" s="8">
        <f>H43+'Week 1'!H49+'Week 2'!H49</f>
        <v>1851.3500000000008</v>
      </c>
    </row>
    <row r="46" spans="1:9" x14ac:dyDescent="0.25">
      <c r="F46" s="12" t="s">
        <v>55</v>
      </c>
      <c r="G46" s="12"/>
      <c r="H46" s="13">
        <f>H45/100000</f>
        <v>1.8513500000000009E-2</v>
      </c>
    </row>
  </sheetData>
  <mergeCells count="4">
    <mergeCell ref="F43:G43"/>
    <mergeCell ref="F44:G44"/>
    <mergeCell ref="F45:G45"/>
    <mergeCell ref="F46:G4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7" workbookViewId="0">
      <selection activeCell="A30" sqref="A30:I33"/>
    </sheetView>
  </sheetViews>
  <sheetFormatPr defaultColWidth="11" defaultRowHeight="15.75" x14ac:dyDescent="0.25"/>
  <cols>
    <col min="4" max="4" width="10.875" style="2"/>
    <col min="7" max="7" width="11" bestFit="1" customWidth="1"/>
  </cols>
  <sheetData>
    <row r="1" spans="1:9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7</v>
      </c>
      <c r="G1" s="5" t="s">
        <v>5</v>
      </c>
      <c r="H1" s="5" t="s">
        <v>6</v>
      </c>
    </row>
    <row r="2" spans="1:9" x14ac:dyDescent="0.25">
      <c r="A2" s="6">
        <v>41813</v>
      </c>
      <c r="B2" s="5" t="s">
        <v>34</v>
      </c>
      <c r="C2" s="5" t="s">
        <v>8</v>
      </c>
      <c r="D2" s="8">
        <v>74.45</v>
      </c>
      <c r="E2" s="5">
        <v>75</v>
      </c>
      <c r="F2" s="9">
        <f>-D2*E2</f>
        <v>-5583.75</v>
      </c>
      <c r="G2" s="9">
        <f>'Week 2'!G41+'Week 3'!F2</f>
        <v>36153.1</v>
      </c>
      <c r="H2" s="5"/>
    </row>
    <row r="3" spans="1:9" x14ac:dyDescent="0.25">
      <c r="A3" s="6">
        <v>41813</v>
      </c>
      <c r="B3" s="5" t="s">
        <v>56</v>
      </c>
      <c r="C3" s="5" t="s">
        <v>8</v>
      </c>
      <c r="D3" s="8">
        <v>34</v>
      </c>
      <c r="E3" s="5">
        <v>150</v>
      </c>
      <c r="F3" s="9">
        <f t="shared" ref="F3:F37" si="0">-D3*E3</f>
        <v>-5100</v>
      </c>
      <c r="G3" s="9">
        <f>G2+F3</f>
        <v>31053.1</v>
      </c>
      <c r="H3" s="5"/>
    </row>
    <row r="4" spans="1:9" x14ac:dyDescent="0.25">
      <c r="A4" s="6">
        <v>41813</v>
      </c>
      <c r="B4" s="5" t="s">
        <v>57</v>
      </c>
      <c r="C4" s="5" t="s">
        <v>8</v>
      </c>
      <c r="D4" s="8">
        <v>36.81</v>
      </c>
      <c r="E4" s="5">
        <v>150</v>
      </c>
      <c r="F4" s="9">
        <f t="shared" si="0"/>
        <v>-5521.5</v>
      </c>
      <c r="G4" s="9">
        <f t="shared" ref="G4:G41" si="1">G3+F4</f>
        <v>25531.599999999999</v>
      </c>
      <c r="H4" s="5"/>
    </row>
    <row r="5" spans="1:9" x14ac:dyDescent="0.25">
      <c r="A5" s="6">
        <v>41813</v>
      </c>
      <c r="B5" s="5" t="s">
        <v>58</v>
      </c>
      <c r="C5" s="5" t="s">
        <v>8</v>
      </c>
      <c r="D5" s="8">
        <v>43.9</v>
      </c>
      <c r="E5" s="5">
        <v>125</v>
      </c>
      <c r="F5" s="9">
        <f t="shared" si="0"/>
        <v>-5487.5</v>
      </c>
      <c r="G5" s="9">
        <f t="shared" si="1"/>
        <v>20044.099999999999</v>
      </c>
      <c r="H5" s="5"/>
    </row>
    <row r="6" spans="1:9" x14ac:dyDescent="0.25">
      <c r="A6" s="6">
        <v>41813</v>
      </c>
      <c r="B6" s="5" t="s">
        <v>34</v>
      </c>
      <c r="C6" s="5" t="s">
        <v>16</v>
      </c>
      <c r="D6" s="8">
        <v>75.44</v>
      </c>
      <c r="E6" s="5">
        <v>75</v>
      </c>
      <c r="F6" s="8">
        <f>D6*E6</f>
        <v>5658</v>
      </c>
      <c r="G6" s="9">
        <f t="shared" si="1"/>
        <v>25702.1</v>
      </c>
      <c r="H6" s="8">
        <f>F6+F2-20</f>
        <v>54.25</v>
      </c>
      <c r="I6" s="2">
        <f>I5+H6</f>
        <v>54.25</v>
      </c>
    </row>
    <row r="7" spans="1:9" x14ac:dyDescent="0.25">
      <c r="A7" s="6">
        <v>41813</v>
      </c>
      <c r="B7" s="5" t="s">
        <v>56</v>
      </c>
      <c r="C7" s="5" t="s">
        <v>16</v>
      </c>
      <c r="D7" s="8">
        <v>34.5</v>
      </c>
      <c r="E7" s="5">
        <v>150</v>
      </c>
      <c r="F7" s="9">
        <f>D7*E7</f>
        <v>5175</v>
      </c>
      <c r="G7" s="9">
        <f t="shared" si="1"/>
        <v>30877.1</v>
      </c>
      <c r="H7" s="9">
        <f>F7+F3-20</f>
        <v>55</v>
      </c>
      <c r="I7" s="2">
        <f t="shared" ref="I7:I41" si="2">I6+H7</f>
        <v>109.25</v>
      </c>
    </row>
    <row r="8" spans="1:9" x14ac:dyDescent="0.25">
      <c r="A8" s="6">
        <v>41813</v>
      </c>
      <c r="B8" s="5" t="s">
        <v>57</v>
      </c>
      <c r="C8" s="5" t="s">
        <v>16</v>
      </c>
      <c r="D8" s="8">
        <v>36.950000000000003</v>
      </c>
      <c r="E8" s="5">
        <v>150</v>
      </c>
      <c r="F8" s="9">
        <f>D8*E8</f>
        <v>5542.5</v>
      </c>
      <c r="G8" s="9">
        <f t="shared" si="1"/>
        <v>36419.599999999999</v>
      </c>
      <c r="H8" s="8">
        <f>F8+F4-20</f>
        <v>1</v>
      </c>
      <c r="I8" s="2">
        <f t="shared" si="2"/>
        <v>110.25</v>
      </c>
    </row>
    <row r="9" spans="1:9" x14ac:dyDescent="0.25">
      <c r="A9" s="6">
        <v>41813</v>
      </c>
      <c r="B9" s="5" t="s">
        <v>58</v>
      </c>
      <c r="C9" s="5" t="s">
        <v>16</v>
      </c>
      <c r="D9" s="8">
        <v>44.87</v>
      </c>
      <c r="E9" s="5">
        <v>125</v>
      </c>
      <c r="F9" s="9">
        <f>D9*E9</f>
        <v>5608.75</v>
      </c>
      <c r="G9" s="9">
        <f t="shared" si="1"/>
        <v>42028.35</v>
      </c>
      <c r="H9" s="8">
        <f>F9+F5-20</f>
        <v>101.25</v>
      </c>
      <c r="I9" s="2">
        <f t="shared" si="2"/>
        <v>211.5</v>
      </c>
    </row>
    <row r="10" spans="1:9" x14ac:dyDescent="0.25">
      <c r="A10" s="11">
        <v>41814</v>
      </c>
      <c r="B10" s="5" t="s">
        <v>59</v>
      </c>
      <c r="C10" s="5" t="s">
        <v>8</v>
      </c>
      <c r="D10" s="8">
        <v>58.05</v>
      </c>
      <c r="E10" s="5">
        <v>100</v>
      </c>
      <c r="F10" s="9">
        <f>-D10*E10</f>
        <v>-5805</v>
      </c>
      <c r="G10" s="9">
        <f t="shared" si="1"/>
        <v>36223.35</v>
      </c>
      <c r="H10" s="5"/>
      <c r="I10" s="2">
        <f t="shared" si="2"/>
        <v>211.5</v>
      </c>
    </row>
    <row r="11" spans="1:9" x14ac:dyDescent="0.25">
      <c r="A11" s="11">
        <v>41814</v>
      </c>
      <c r="B11" s="5" t="s">
        <v>60</v>
      </c>
      <c r="C11" s="5" t="s">
        <v>8</v>
      </c>
      <c r="D11" s="8">
        <v>11.86</v>
      </c>
      <c r="E11" s="5">
        <v>500</v>
      </c>
      <c r="F11" s="9">
        <f t="shared" si="0"/>
        <v>-5930</v>
      </c>
      <c r="G11" s="9">
        <f t="shared" si="1"/>
        <v>30293.35</v>
      </c>
      <c r="H11" s="5"/>
      <c r="I11" s="2">
        <f t="shared" si="2"/>
        <v>211.5</v>
      </c>
    </row>
    <row r="12" spans="1:9" x14ac:dyDescent="0.25">
      <c r="A12" s="11">
        <v>41814</v>
      </c>
      <c r="B12" s="5" t="s">
        <v>64</v>
      </c>
      <c r="C12" s="5" t="s">
        <v>8</v>
      </c>
      <c r="D12" s="8">
        <v>31.2</v>
      </c>
      <c r="E12" s="5">
        <v>200</v>
      </c>
      <c r="F12" s="9">
        <f t="shared" si="0"/>
        <v>-6240</v>
      </c>
      <c r="G12" s="9">
        <f t="shared" si="1"/>
        <v>24053.35</v>
      </c>
      <c r="H12" s="5"/>
      <c r="I12" s="2">
        <f t="shared" si="2"/>
        <v>211.5</v>
      </c>
    </row>
    <row r="13" spans="1:9" x14ac:dyDescent="0.25">
      <c r="A13" s="11">
        <v>41814</v>
      </c>
      <c r="B13" s="5" t="s">
        <v>65</v>
      </c>
      <c r="C13" s="5" t="s">
        <v>8</v>
      </c>
      <c r="D13" s="8">
        <v>45.93</v>
      </c>
      <c r="E13" s="5">
        <v>125</v>
      </c>
      <c r="F13" s="9">
        <f t="shared" si="0"/>
        <v>-5741.25</v>
      </c>
      <c r="G13" s="9">
        <f t="shared" si="1"/>
        <v>18312.099999999999</v>
      </c>
      <c r="H13" s="5"/>
      <c r="I13" s="2">
        <f t="shared" si="2"/>
        <v>211.5</v>
      </c>
    </row>
    <row r="14" spans="1:9" x14ac:dyDescent="0.25">
      <c r="A14" s="11">
        <v>41814</v>
      </c>
      <c r="B14" s="5" t="str">
        <f>B10</f>
        <v>TGT</v>
      </c>
      <c r="C14" s="5" t="s">
        <v>16</v>
      </c>
      <c r="D14" s="8">
        <v>58.7</v>
      </c>
      <c r="E14" s="5">
        <f>E10</f>
        <v>100</v>
      </c>
      <c r="F14" s="9">
        <f>D14*E14</f>
        <v>5870</v>
      </c>
      <c r="G14" s="9">
        <f t="shared" si="1"/>
        <v>24182.1</v>
      </c>
      <c r="H14" s="9">
        <f>F10+F14-20</f>
        <v>45</v>
      </c>
      <c r="I14" s="2">
        <f t="shared" si="2"/>
        <v>256.5</v>
      </c>
    </row>
    <row r="15" spans="1:9" x14ac:dyDescent="0.25">
      <c r="A15" s="11">
        <v>41814</v>
      </c>
      <c r="B15" s="5" t="str">
        <f t="shared" ref="B15:B17" si="3">B11</f>
        <v>RNA</v>
      </c>
      <c r="C15" s="5" t="s">
        <v>16</v>
      </c>
      <c r="D15" s="8">
        <v>13.29</v>
      </c>
      <c r="E15" s="5">
        <f>E11</f>
        <v>500</v>
      </c>
      <c r="F15" s="9">
        <f>D15*E15</f>
        <v>6645</v>
      </c>
      <c r="G15" s="9">
        <f t="shared" si="1"/>
        <v>30827.1</v>
      </c>
      <c r="H15" s="9">
        <f t="shared" ref="H15:H17" si="4">F11+F15-20</f>
        <v>695</v>
      </c>
      <c r="I15" s="2">
        <f t="shared" si="2"/>
        <v>951.5</v>
      </c>
    </row>
    <row r="16" spans="1:9" x14ac:dyDescent="0.25">
      <c r="A16" s="11">
        <v>41814</v>
      </c>
      <c r="B16" s="5" t="str">
        <f t="shared" si="3"/>
        <v>WY</v>
      </c>
      <c r="C16" s="5" t="s">
        <v>16</v>
      </c>
      <c r="D16" s="8">
        <v>32.229999999999997</v>
      </c>
      <c r="E16" s="5">
        <f>E12</f>
        <v>200</v>
      </c>
      <c r="F16" s="9">
        <f>D16*E16</f>
        <v>6445.9999999999991</v>
      </c>
      <c r="G16" s="9">
        <f t="shared" si="1"/>
        <v>37273.1</v>
      </c>
      <c r="H16" s="9">
        <f t="shared" si="4"/>
        <v>185.99999999999909</v>
      </c>
      <c r="I16" s="2">
        <f t="shared" si="2"/>
        <v>1137.4999999999991</v>
      </c>
    </row>
    <row r="17" spans="1:9" x14ac:dyDescent="0.25">
      <c r="A17" s="11">
        <v>41814</v>
      </c>
      <c r="B17" s="5" t="str">
        <f t="shared" si="3"/>
        <v>TYC</v>
      </c>
      <c r="C17" s="5" t="s">
        <v>16</v>
      </c>
      <c r="D17" s="8">
        <v>45.56</v>
      </c>
      <c r="E17" s="5">
        <f>E13</f>
        <v>125</v>
      </c>
      <c r="F17" s="9">
        <f>D17*E17</f>
        <v>5695</v>
      </c>
      <c r="G17" s="9">
        <f t="shared" si="1"/>
        <v>42968.1</v>
      </c>
      <c r="H17" s="9">
        <f t="shared" si="4"/>
        <v>-66.25</v>
      </c>
      <c r="I17" s="2">
        <f t="shared" si="2"/>
        <v>1071.2499999999991</v>
      </c>
    </row>
    <row r="18" spans="1:9" x14ac:dyDescent="0.25">
      <c r="A18" s="11">
        <v>41815</v>
      </c>
      <c r="B18" s="5" t="s">
        <v>61</v>
      </c>
      <c r="C18" s="5" t="s">
        <v>8</v>
      </c>
      <c r="D18" s="8">
        <v>28.83</v>
      </c>
      <c r="E18" s="5">
        <v>200</v>
      </c>
      <c r="F18" s="9">
        <f t="shared" si="0"/>
        <v>-5766</v>
      </c>
      <c r="G18" s="9">
        <f t="shared" si="1"/>
        <v>37202.1</v>
      </c>
      <c r="H18" s="5"/>
      <c r="I18" s="2">
        <f t="shared" si="2"/>
        <v>1071.2499999999991</v>
      </c>
    </row>
    <row r="19" spans="1:9" x14ac:dyDescent="0.25">
      <c r="A19" s="11">
        <v>41815</v>
      </c>
      <c r="B19" s="5" t="s">
        <v>58</v>
      </c>
      <c r="C19" s="5" t="s">
        <v>8</v>
      </c>
      <c r="D19" s="8">
        <v>42.64</v>
      </c>
      <c r="E19" s="5">
        <v>125</v>
      </c>
      <c r="F19" s="9">
        <f t="shared" si="0"/>
        <v>-5330</v>
      </c>
      <c r="G19" s="9">
        <f t="shared" si="1"/>
        <v>31872.1</v>
      </c>
      <c r="H19" s="5"/>
      <c r="I19" s="2">
        <f t="shared" si="2"/>
        <v>1071.2499999999991</v>
      </c>
    </row>
    <row r="20" spans="1:9" x14ac:dyDescent="0.25">
      <c r="A20" s="11">
        <v>41815</v>
      </c>
      <c r="B20" s="5" t="s">
        <v>62</v>
      </c>
      <c r="C20" s="5" t="s">
        <v>8</v>
      </c>
      <c r="D20" s="8">
        <v>15.33</v>
      </c>
      <c r="E20" s="5">
        <v>300</v>
      </c>
      <c r="F20" s="9">
        <f t="shared" si="0"/>
        <v>-4599</v>
      </c>
      <c r="G20" s="9">
        <f t="shared" si="1"/>
        <v>27273.1</v>
      </c>
      <c r="H20" s="5"/>
      <c r="I20" s="2">
        <f t="shared" si="2"/>
        <v>1071.2499999999991</v>
      </c>
    </row>
    <row r="21" spans="1:9" x14ac:dyDescent="0.25">
      <c r="A21" s="11">
        <v>41815</v>
      </c>
      <c r="B21" s="5" t="s">
        <v>63</v>
      </c>
      <c r="C21" s="5" t="s">
        <v>8</v>
      </c>
      <c r="D21" s="8">
        <v>10.91</v>
      </c>
      <c r="E21" s="5">
        <v>500</v>
      </c>
      <c r="F21" s="9">
        <f t="shared" si="0"/>
        <v>-5455</v>
      </c>
      <c r="G21" s="9">
        <f t="shared" si="1"/>
        <v>21818.1</v>
      </c>
      <c r="H21" s="5"/>
      <c r="I21" s="2">
        <f t="shared" si="2"/>
        <v>1071.2499999999991</v>
      </c>
    </row>
    <row r="22" spans="1:9" x14ac:dyDescent="0.25">
      <c r="A22" s="11">
        <v>41815</v>
      </c>
      <c r="B22" s="5" t="str">
        <f>B18</f>
        <v>BBY</v>
      </c>
      <c r="C22" s="5" t="s">
        <v>16</v>
      </c>
      <c r="D22" s="8">
        <v>30.55</v>
      </c>
      <c r="E22" s="5">
        <f>E18</f>
        <v>200</v>
      </c>
      <c r="F22" s="9">
        <f>D22*E22</f>
        <v>6110</v>
      </c>
      <c r="G22" s="9">
        <f t="shared" si="1"/>
        <v>27928.1</v>
      </c>
      <c r="H22" s="9">
        <f>F22+F18-20</f>
        <v>324</v>
      </c>
      <c r="I22" s="2">
        <f t="shared" si="2"/>
        <v>1395.2499999999991</v>
      </c>
    </row>
    <row r="23" spans="1:9" x14ac:dyDescent="0.25">
      <c r="A23" s="11">
        <v>41815</v>
      </c>
      <c r="B23" s="5" t="str">
        <f t="shared" ref="B23:B24" si="5">B19</f>
        <v>AAL</v>
      </c>
      <c r="C23" s="5" t="s">
        <v>16</v>
      </c>
      <c r="D23" s="8">
        <v>44</v>
      </c>
      <c r="E23" s="5">
        <f>E19</f>
        <v>125</v>
      </c>
      <c r="F23" s="9">
        <f>D23*E23</f>
        <v>5500</v>
      </c>
      <c r="G23" s="9">
        <f t="shared" si="1"/>
        <v>33428.1</v>
      </c>
      <c r="H23" s="9">
        <f>F19+F23-20</f>
        <v>150</v>
      </c>
      <c r="I23" s="2">
        <f t="shared" si="2"/>
        <v>1545.2499999999991</v>
      </c>
    </row>
    <row r="24" spans="1:9" x14ac:dyDescent="0.25">
      <c r="A24" s="11">
        <v>41815</v>
      </c>
      <c r="B24" s="5" t="str">
        <f t="shared" si="5"/>
        <v>BAC</v>
      </c>
      <c r="C24" s="5" t="s">
        <v>16</v>
      </c>
      <c r="D24" s="8">
        <v>15.47</v>
      </c>
      <c r="E24" s="5">
        <f>E20</f>
        <v>300</v>
      </c>
      <c r="F24" s="8">
        <f>D24*E24</f>
        <v>4641</v>
      </c>
      <c r="G24" s="9">
        <f t="shared" si="1"/>
        <v>38069.1</v>
      </c>
      <c r="H24" s="9">
        <f t="shared" ref="H24:H25" si="6">F20+F24-20</f>
        <v>22</v>
      </c>
      <c r="I24" s="2">
        <f t="shared" si="2"/>
        <v>1567.2499999999991</v>
      </c>
    </row>
    <row r="25" spans="1:9" x14ac:dyDescent="0.25">
      <c r="A25" s="11">
        <v>41815</v>
      </c>
      <c r="B25" s="5" t="str">
        <f>B21</f>
        <v>ISBC</v>
      </c>
      <c r="C25" s="5" t="s">
        <v>16</v>
      </c>
      <c r="D25" s="8">
        <v>11.1</v>
      </c>
      <c r="E25" s="5">
        <f>E21</f>
        <v>500</v>
      </c>
      <c r="F25" s="9">
        <f>D25*E25</f>
        <v>5550</v>
      </c>
      <c r="G25" s="9">
        <f t="shared" si="1"/>
        <v>43619.1</v>
      </c>
      <c r="H25" s="9">
        <f t="shared" si="6"/>
        <v>75</v>
      </c>
      <c r="I25" s="2">
        <f t="shared" si="2"/>
        <v>1642.2499999999991</v>
      </c>
    </row>
    <row r="26" spans="1:9" x14ac:dyDescent="0.25">
      <c r="A26" s="11">
        <v>41816</v>
      </c>
      <c r="B26" s="5" t="s">
        <v>66</v>
      </c>
      <c r="C26" s="5" t="s">
        <v>8</v>
      </c>
      <c r="D26" s="8">
        <v>36.44</v>
      </c>
      <c r="E26" s="5">
        <v>150</v>
      </c>
      <c r="F26" s="9">
        <f t="shared" si="0"/>
        <v>-5466</v>
      </c>
      <c r="G26" s="9">
        <f t="shared" si="1"/>
        <v>38153.1</v>
      </c>
      <c r="H26" s="5"/>
      <c r="I26" s="2">
        <f t="shared" si="2"/>
        <v>1642.2499999999991</v>
      </c>
    </row>
    <row r="27" spans="1:9" x14ac:dyDescent="0.25">
      <c r="A27" s="11">
        <v>41816</v>
      </c>
      <c r="B27" s="5" t="s">
        <v>67</v>
      </c>
      <c r="C27" s="5" t="s">
        <v>8</v>
      </c>
      <c r="D27" s="8">
        <v>3.08</v>
      </c>
      <c r="E27" s="5">
        <v>1500</v>
      </c>
      <c r="F27" s="9">
        <f t="shared" si="0"/>
        <v>-4620</v>
      </c>
      <c r="G27" s="9">
        <f t="shared" si="1"/>
        <v>33533.1</v>
      </c>
      <c r="H27" s="5"/>
      <c r="I27" s="2">
        <f t="shared" si="2"/>
        <v>1642.2499999999991</v>
      </c>
    </row>
    <row r="28" spans="1:9" x14ac:dyDescent="0.25">
      <c r="A28" s="11">
        <v>41816</v>
      </c>
      <c r="B28" s="5" t="s">
        <v>68</v>
      </c>
      <c r="C28" s="5" t="s">
        <v>8</v>
      </c>
      <c r="D28" s="8">
        <v>14.9</v>
      </c>
      <c r="E28" s="5">
        <v>400</v>
      </c>
      <c r="F28" s="9">
        <f t="shared" si="0"/>
        <v>-5960</v>
      </c>
      <c r="G28" s="9">
        <f t="shared" si="1"/>
        <v>27573.1</v>
      </c>
      <c r="H28" s="5"/>
      <c r="I28" s="2">
        <f t="shared" si="2"/>
        <v>1642.2499999999991</v>
      </c>
    </row>
    <row r="29" spans="1:9" x14ac:dyDescent="0.25">
      <c r="A29" s="11">
        <v>41816</v>
      </c>
      <c r="B29" s="5" t="s">
        <v>69</v>
      </c>
      <c r="C29" s="5" t="s">
        <v>8</v>
      </c>
      <c r="D29" s="8">
        <v>35.11</v>
      </c>
      <c r="E29" s="5">
        <v>175</v>
      </c>
      <c r="F29" s="9">
        <f t="shared" si="0"/>
        <v>-6144.25</v>
      </c>
      <c r="G29" s="9">
        <f t="shared" si="1"/>
        <v>21428.85</v>
      </c>
      <c r="H29" s="5"/>
      <c r="I29" s="2">
        <f t="shared" si="2"/>
        <v>1642.2499999999991</v>
      </c>
    </row>
    <row r="30" spans="1:9" x14ac:dyDescent="0.25">
      <c r="A30" s="11">
        <v>41816</v>
      </c>
      <c r="B30" s="5" t="str">
        <f>B26</f>
        <v>GM</v>
      </c>
      <c r="C30" s="5" t="s">
        <v>16</v>
      </c>
      <c r="D30" s="8">
        <v>36.950000000000003</v>
      </c>
      <c r="E30" s="5">
        <f>E26</f>
        <v>150</v>
      </c>
      <c r="F30" s="8">
        <f>D30*E30</f>
        <v>5542.5</v>
      </c>
      <c r="G30" s="9">
        <f t="shared" si="1"/>
        <v>26971.35</v>
      </c>
      <c r="H30" s="8">
        <f>F30+F26-20</f>
        <v>56.5</v>
      </c>
      <c r="I30" s="2">
        <f t="shared" si="2"/>
        <v>1698.7499999999991</v>
      </c>
    </row>
    <row r="31" spans="1:9" x14ac:dyDescent="0.25">
      <c r="A31" s="11">
        <v>41816</v>
      </c>
      <c r="B31" s="5" t="str">
        <f t="shared" ref="B31:B33" si="7">B27</f>
        <v>ZNGA</v>
      </c>
      <c r="C31" s="5" t="s">
        <v>16</v>
      </c>
      <c r="D31" s="8">
        <v>3.2</v>
      </c>
      <c r="E31" s="5">
        <f>E27</f>
        <v>1500</v>
      </c>
      <c r="F31" s="9">
        <f>D31*E31</f>
        <v>4800</v>
      </c>
      <c r="G31" s="9">
        <f t="shared" si="1"/>
        <v>31771.35</v>
      </c>
      <c r="H31" s="9">
        <f t="shared" ref="H31:H33" si="8">F31+F27-20</f>
        <v>160</v>
      </c>
      <c r="I31" s="2">
        <f t="shared" si="2"/>
        <v>1858.7499999999991</v>
      </c>
    </row>
    <row r="32" spans="1:9" x14ac:dyDescent="0.25">
      <c r="A32" s="11">
        <v>41816</v>
      </c>
      <c r="B32" s="5" t="str">
        <f t="shared" si="7"/>
        <v>ACAS</v>
      </c>
      <c r="C32" s="5" t="s">
        <v>16</v>
      </c>
      <c r="D32" s="8">
        <v>15.01</v>
      </c>
      <c r="E32" s="5">
        <f>E28</f>
        <v>400</v>
      </c>
      <c r="F32" s="9">
        <f>D32*E32</f>
        <v>6004</v>
      </c>
      <c r="G32" s="9">
        <f t="shared" si="1"/>
        <v>37775.35</v>
      </c>
      <c r="H32" s="9">
        <f t="shared" si="8"/>
        <v>24</v>
      </c>
      <c r="I32" s="2">
        <f t="shared" si="2"/>
        <v>1882.7499999999991</v>
      </c>
    </row>
    <row r="33" spans="1:9" x14ac:dyDescent="0.25">
      <c r="A33" s="11">
        <v>41816</v>
      </c>
      <c r="B33" s="5" t="str">
        <f t="shared" si="7"/>
        <v>T</v>
      </c>
      <c r="C33" s="5" t="s">
        <v>16</v>
      </c>
      <c r="D33" s="8">
        <v>35.28</v>
      </c>
      <c r="E33" s="5">
        <f>E29</f>
        <v>175</v>
      </c>
      <c r="F33" s="9">
        <f>D33*E33</f>
        <v>6174</v>
      </c>
      <c r="G33" s="9">
        <f t="shared" si="1"/>
        <v>43949.35</v>
      </c>
      <c r="H33" s="9">
        <f t="shared" si="8"/>
        <v>9.75</v>
      </c>
      <c r="I33" s="2">
        <f t="shared" si="2"/>
        <v>1892.4999999999991</v>
      </c>
    </row>
    <row r="34" spans="1:9" x14ac:dyDescent="0.25">
      <c r="A34" s="11">
        <v>41817</v>
      </c>
      <c r="B34" s="5" t="s">
        <v>70</v>
      </c>
      <c r="C34" s="5" t="s">
        <v>8</v>
      </c>
      <c r="D34" s="8">
        <v>9.6300000000000008</v>
      </c>
      <c r="E34" s="5">
        <v>650</v>
      </c>
      <c r="F34" s="9">
        <f t="shared" si="0"/>
        <v>-6259.5000000000009</v>
      </c>
      <c r="G34" s="9">
        <f t="shared" si="1"/>
        <v>37689.85</v>
      </c>
      <c r="H34" s="5"/>
      <c r="I34" s="2">
        <f t="shared" si="2"/>
        <v>1892.4999999999991</v>
      </c>
    </row>
    <row r="35" spans="1:9" x14ac:dyDescent="0.25">
      <c r="A35" s="11">
        <v>41817</v>
      </c>
      <c r="B35" s="5" t="s">
        <v>71</v>
      </c>
      <c r="C35" s="5" t="s">
        <v>8</v>
      </c>
      <c r="D35" s="8">
        <v>26.1</v>
      </c>
      <c r="E35" s="5">
        <v>200</v>
      </c>
      <c r="F35" s="9">
        <f t="shared" si="0"/>
        <v>-5220</v>
      </c>
      <c r="G35" s="9">
        <f t="shared" si="1"/>
        <v>32469.85</v>
      </c>
      <c r="H35" s="5"/>
      <c r="I35" s="2">
        <f t="shared" si="2"/>
        <v>1892.4999999999991</v>
      </c>
    </row>
    <row r="36" spans="1:9" x14ac:dyDescent="0.25">
      <c r="A36" s="11">
        <v>41817</v>
      </c>
      <c r="B36" s="5" t="s">
        <v>35</v>
      </c>
      <c r="C36" s="5" t="s">
        <v>8</v>
      </c>
      <c r="D36" s="8">
        <v>84.45</v>
      </c>
      <c r="E36" s="5">
        <v>75</v>
      </c>
      <c r="F36" s="9">
        <f t="shared" si="0"/>
        <v>-6333.75</v>
      </c>
      <c r="G36" s="9">
        <f t="shared" si="1"/>
        <v>26136.1</v>
      </c>
      <c r="H36" s="5"/>
      <c r="I36" s="2">
        <f t="shared" si="2"/>
        <v>1892.4999999999991</v>
      </c>
    </row>
    <row r="37" spans="1:9" x14ac:dyDescent="0.25">
      <c r="A37" s="11">
        <v>41817</v>
      </c>
      <c r="B37" s="5" t="s">
        <v>72</v>
      </c>
      <c r="C37" s="5" t="s">
        <v>8</v>
      </c>
      <c r="D37" s="8">
        <v>14.84</v>
      </c>
      <c r="E37" s="5">
        <v>400</v>
      </c>
      <c r="F37" s="9">
        <f t="shared" si="0"/>
        <v>-5936</v>
      </c>
      <c r="G37" s="9">
        <f t="shared" si="1"/>
        <v>20200.099999999999</v>
      </c>
      <c r="H37" s="5"/>
      <c r="I37" s="2">
        <f t="shared" si="2"/>
        <v>1892.4999999999991</v>
      </c>
    </row>
    <row r="38" spans="1:9" x14ac:dyDescent="0.25">
      <c r="A38" s="11">
        <v>41817</v>
      </c>
      <c r="B38" s="5" t="str">
        <f>B34</f>
        <v>FSC</v>
      </c>
      <c r="C38" s="5" t="s">
        <v>16</v>
      </c>
      <c r="D38" s="8">
        <v>9.75</v>
      </c>
      <c r="E38" s="5">
        <f>E34</f>
        <v>650</v>
      </c>
      <c r="F38" s="8">
        <f>D38*E38</f>
        <v>6337.5</v>
      </c>
      <c r="G38" s="9">
        <f t="shared" si="1"/>
        <v>26537.599999999999</v>
      </c>
      <c r="H38" s="8">
        <f>F38+F34-20</f>
        <v>57.999999999999091</v>
      </c>
      <c r="I38" s="2">
        <f t="shared" si="2"/>
        <v>1950.4999999999982</v>
      </c>
    </row>
    <row r="39" spans="1:9" x14ac:dyDescent="0.25">
      <c r="A39" s="11">
        <v>41817</v>
      </c>
      <c r="B39" s="5" t="str">
        <f t="shared" ref="B39:B41" si="9">B35</f>
        <v>EMC</v>
      </c>
      <c r="C39" s="5" t="s">
        <v>16</v>
      </c>
      <c r="D39" s="8">
        <v>26.43</v>
      </c>
      <c r="E39" s="5">
        <f>E35</f>
        <v>200</v>
      </c>
      <c r="F39" s="9">
        <f>D39*E39</f>
        <v>5286</v>
      </c>
      <c r="G39" s="9">
        <f t="shared" si="1"/>
        <v>31823.599999999999</v>
      </c>
      <c r="H39" s="9">
        <f t="shared" ref="H39:H41" si="10">F39+F35-20</f>
        <v>46</v>
      </c>
      <c r="I39" s="2">
        <f t="shared" si="2"/>
        <v>1996.4999999999982</v>
      </c>
    </row>
    <row r="40" spans="1:9" x14ac:dyDescent="0.25">
      <c r="A40" s="11">
        <v>41817</v>
      </c>
      <c r="B40" s="5" t="str">
        <f t="shared" si="9"/>
        <v>DIS</v>
      </c>
      <c r="C40" s="5" t="s">
        <v>16</v>
      </c>
      <c r="D40" s="8">
        <v>85.3</v>
      </c>
      <c r="E40" s="5">
        <f>E36</f>
        <v>75</v>
      </c>
      <c r="F40" s="9">
        <f>D40*E40</f>
        <v>6397.5</v>
      </c>
      <c r="G40" s="9">
        <f t="shared" si="1"/>
        <v>38221.1</v>
      </c>
      <c r="H40" s="9">
        <f t="shared" si="10"/>
        <v>43.75</v>
      </c>
      <c r="I40" s="2">
        <f t="shared" si="2"/>
        <v>2040.2499999999982</v>
      </c>
    </row>
    <row r="41" spans="1:9" x14ac:dyDescent="0.25">
      <c r="A41" s="11">
        <v>41817</v>
      </c>
      <c r="B41" s="5" t="str">
        <f t="shared" si="9"/>
        <v>AA</v>
      </c>
      <c r="C41" s="5" t="s">
        <v>16</v>
      </c>
      <c r="D41" s="8">
        <v>15</v>
      </c>
      <c r="E41" s="5">
        <f>E37</f>
        <v>400</v>
      </c>
      <c r="F41" s="9">
        <f>D41*E41</f>
        <v>6000</v>
      </c>
      <c r="G41" s="9">
        <f t="shared" si="1"/>
        <v>44221.1</v>
      </c>
      <c r="H41" s="9">
        <f t="shared" si="10"/>
        <v>44</v>
      </c>
      <c r="I41" s="2">
        <f t="shared" si="2"/>
        <v>2084.2499999999982</v>
      </c>
    </row>
    <row r="43" spans="1:9" x14ac:dyDescent="0.25">
      <c r="F43" s="4" t="s">
        <v>54</v>
      </c>
      <c r="G43" s="4"/>
      <c r="H43" s="2">
        <f>SUM(H6:H41)</f>
        <v>2084.2499999999982</v>
      </c>
    </row>
    <row r="44" spans="1:9" x14ac:dyDescent="0.25">
      <c r="F44" s="4" t="s">
        <v>53</v>
      </c>
      <c r="G44" s="4"/>
      <c r="H44" s="3">
        <f>H43/100000</f>
        <v>2.0842499999999983E-2</v>
      </c>
    </row>
    <row r="45" spans="1:9" x14ac:dyDescent="0.25">
      <c r="F45" s="4" t="s">
        <v>52</v>
      </c>
      <c r="G45" s="4"/>
      <c r="H45" s="2">
        <f>H43+'Week 2'!H45</f>
        <v>3935.599999999999</v>
      </c>
    </row>
    <row r="46" spans="1:9" x14ac:dyDescent="0.25">
      <c r="F46" s="4" t="s">
        <v>55</v>
      </c>
      <c r="G46" s="4"/>
      <c r="H46" s="3">
        <f>H45/100000</f>
        <v>3.9355999999999988E-2</v>
      </c>
    </row>
  </sheetData>
  <mergeCells count="4">
    <mergeCell ref="F43:G43"/>
    <mergeCell ref="F44:G44"/>
    <mergeCell ref="F45:G45"/>
    <mergeCell ref="F46:G4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A26" sqref="A26:G29"/>
    </sheetView>
  </sheetViews>
  <sheetFormatPr defaultColWidth="11" defaultRowHeight="15.75" x14ac:dyDescent="0.25"/>
  <cols>
    <col min="1" max="3" width="11" style="5"/>
    <col min="4" max="4" width="11" style="8"/>
    <col min="5" max="6" width="11" style="5"/>
    <col min="7" max="7" width="12.125" style="5" customWidth="1"/>
    <col min="8" max="16384" width="11" style="5"/>
  </cols>
  <sheetData>
    <row r="1" spans="1:9" x14ac:dyDescent="0.25">
      <c r="A1" s="5" t="s">
        <v>0</v>
      </c>
      <c r="B1" s="5" t="s">
        <v>1</v>
      </c>
      <c r="C1" s="5" t="s">
        <v>2</v>
      </c>
      <c r="D1" s="8" t="s">
        <v>3</v>
      </c>
      <c r="E1" s="5" t="s">
        <v>4</v>
      </c>
      <c r="F1" s="5" t="s">
        <v>7</v>
      </c>
      <c r="G1" s="5" t="s">
        <v>5</v>
      </c>
      <c r="H1" s="5" t="s">
        <v>6</v>
      </c>
    </row>
    <row r="2" spans="1:9" x14ac:dyDescent="0.25">
      <c r="A2" s="6">
        <v>41820</v>
      </c>
      <c r="B2" s="5" t="s">
        <v>73</v>
      </c>
      <c r="C2" s="5" t="s">
        <v>8</v>
      </c>
      <c r="D2" s="8">
        <v>17.3</v>
      </c>
      <c r="E2" s="5">
        <v>250</v>
      </c>
      <c r="F2" s="9">
        <f>-D2*E2</f>
        <v>-4325</v>
      </c>
      <c r="G2" s="9">
        <f>'Week 3'!G41+F2</f>
        <v>39896.1</v>
      </c>
    </row>
    <row r="3" spans="1:9" x14ac:dyDescent="0.25">
      <c r="A3" s="6">
        <v>41820</v>
      </c>
      <c r="B3" s="5" t="s">
        <v>64</v>
      </c>
      <c r="C3" s="5" t="s">
        <v>8</v>
      </c>
      <c r="D3" s="8">
        <v>32.72</v>
      </c>
      <c r="E3" s="5">
        <v>175</v>
      </c>
      <c r="F3" s="9">
        <f t="shared" ref="F3:F29" si="0">-D3*E3</f>
        <v>-5726</v>
      </c>
      <c r="G3" s="9">
        <f>G2+F3</f>
        <v>34170.1</v>
      </c>
    </row>
    <row r="4" spans="1:9" x14ac:dyDescent="0.25">
      <c r="A4" s="6">
        <v>41820</v>
      </c>
      <c r="B4" s="5" t="s">
        <v>75</v>
      </c>
      <c r="C4" s="5" t="s">
        <v>8</v>
      </c>
      <c r="D4" s="8">
        <v>46.35</v>
      </c>
      <c r="E4" s="5">
        <v>125</v>
      </c>
      <c r="F4" s="9">
        <f t="shared" si="0"/>
        <v>-5793.75</v>
      </c>
      <c r="G4" s="9">
        <f t="shared" ref="G4:G33" si="1">G3+F4</f>
        <v>28376.35</v>
      </c>
    </row>
    <row r="5" spans="1:9" x14ac:dyDescent="0.25">
      <c r="A5" s="6">
        <v>41820</v>
      </c>
      <c r="B5" s="5" t="s">
        <v>76</v>
      </c>
      <c r="C5" s="5" t="s">
        <v>8</v>
      </c>
      <c r="D5" s="8">
        <v>17.079999999999998</v>
      </c>
      <c r="E5" s="5">
        <v>125</v>
      </c>
      <c r="F5" s="9">
        <f t="shared" si="0"/>
        <v>-2135</v>
      </c>
      <c r="G5" s="9">
        <f t="shared" si="1"/>
        <v>26241.35</v>
      </c>
    </row>
    <row r="6" spans="1:9" x14ac:dyDescent="0.25">
      <c r="A6" s="6">
        <v>41820</v>
      </c>
      <c r="B6" s="5" t="str">
        <f>B2</f>
        <v>F</v>
      </c>
      <c r="C6" s="5" t="s">
        <v>16</v>
      </c>
      <c r="D6" s="8">
        <v>17.329999999999998</v>
      </c>
      <c r="E6" s="5">
        <v>250</v>
      </c>
      <c r="F6" s="9">
        <f>D6*E6</f>
        <v>4332.5</v>
      </c>
      <c r="G6" s="9">
        <f t="shared" si="1"/>
        <v>30573.85</v>
      </c>
      <c r="H6" s="9">
        <f t="shared" ref="H6" si="2">F2+F6-20</f>
        <v>-12.5</v>
      </c>
      <c r="I6" s="9">
        <f>I5+H6</f>
        <v>-12.5</v>
      </c>
    </row>
    <row r="7" spans="1:9" x14ac:dyDescent="0.25">
      <c r="A7" s="6">
        <v>41820</v>
      </c>
      <c r="B7" s="5" t="str">
        <f t="shared" ref="B7:B9" si="3">B3</f>
        <v>WY</v>
      </c>
      <c r="C7" s="5" t="s">
        <v>16</v>
      </c>
      <c r="D7" s="8">
        <v>33.08</v>
      </c>
      <c r="E7" s="5">
        <v>175</v>
      </c>
      <c r="F7" s="9">
        <f>D7*E7</f>
        <v>5789</v>
      </c>
      <c r="G7" s="9">
        <f t="shared" si="1"/>
        <v>36362.85</v>
      </c>
      <c r="H7" s="8">
        <f>F7+F3-20</f>
        <v>43</v>
      </c>
      <c r="I7" s="9">
        <f t="shared" ref="I7:I33" si="4">I6+H7</f>
        <v>30.5</v>
      </c>
    </row>
    <row r="8" spans="1:9" x14ac:dyDescent="0.25">
      <c r="A8" s="6">
        <v>41820</v>
      </c>
      <c r="B8" s="5" t="str">
        <f t="shared" si="3"/>
        <v>WEC</v>
      </c>
      <c r="C8" s="5" t="s">
        <v>16</v>
      </c>
      <c r="D8" s="8">
        <v>46.93</v>
      </c>
      <c r="E8" s="5">
        <v>125</v>
      </c>
      <c r="F8" s="9">
        <f>D8*E8</f>
        <v>5866.25</v>
      </c>
      <c r="G8" s="9">
        <f t="shared" si="1"/>
        <v>42229.1</v>
      </c>
      <c r="H8" s="9">
        <f>F8+F4-20</f>
        <v>52.5</v>
      </c>
      <c r="I8" s="9">
        <f t="shared" si="4"/>
        <v>83</v>
      </c>
    </row>
    <row r="9" spans="1:9" x14ac:dyDescent="0.25">
      <c r="A9" s="6">
        <v>41820</v>
      </c>
      <c r="B9" s="5" t="str">
        <f t="shared" si="3"/>
        <v>NRF</v>
      </c>
      <c r="C9" s="5" t="s">
        <v>16</v>
      </c>
      <c r="D9" s="8">
        <v>17.059999999999999</v>
      </c>
      <c r="E9" s="5">
        <v>125</v>
      </c>
      <c r="F9" s="9">
        <f>D9*E9</f>
        <v>2132.5</v>
      </c>
      <c r="G9" s="9">
        <f t="shared" si="1"/>
        <v>44361.599999999999</v>
      </c>
      <c r="H9" s="9">
        <f>F9+F5-20</f>
        <v>-22.5</v>
      </c>
      <c r="I9" s="9">
        <f t="shared" si="4"/>
        <v>60.5</v>
      </c>
    </row>
    <row r="10" spans="1:9" x14ac:dyDescent="0.25">
      <c r="A10" s="6">
        <v>41821</v>
      </c>
      <c r="B10" s="5" t="s">
        <v>74</v>
      </c>
      <c r="C10" s="5" t="s">
        <v>8</v>
      </c>
      <c r="D10" s="8">
        <v>56.02</v>
      </c>
      <c r="E10" s="5">
        <v>100</v>
      </c>
      <c r="F10" s="9">
        <f>-D10*E10</f>
        <v>-5602</v>
      </c>
      <c r="G10" s="9">
        <f t="shared" si="1"/>
        <v>38759.599999999999</v>
      </c>
      <c r="I10" s="9">
        <f t="shared" si="4"/>
        <v>60.5</v>
      </c>
    </row>
    <row r="11" spans="1:9" x14ac:dyDescent="0.25">
      <c r="A11" s="6">
        <v>41821</v>
      </c>
      <c r="B11" s="5" t="s">
        <v>77</v>
      </c>
      <c r="C11" s="5" t="s">
        <v>8</v>
      </c>
      <c r="D11" s="8">
        <v>52.74</v>
      </c>
      <c r="E11" s="5">
        <v>100</v>
      </c>
      <c r="F11" s="9">
        <f t="shared" si="0"/>
        <v>-5274</v>
      </c>
      <c r="G11" s="9">
        <f t="shared" si="1"/>
        <v>33485.599999999999</v>
      </c>
      <c r="I11" s="9">
        <f t="shared" si="4"/>
        <v>60.5</v>
      </c>
    </row>
    <row r="12" spans="1:9" x14ac:dyDescent="0.25">
      <c r="A12" s="6">
        <v>41821</v>
      </c>
      <c r="B12" s="5" t="s">
        <v>78</v>
      </c>
      <c r="C12" s="5" t="s">
        <v>8</v>
      </c>
      <c r="D12" s="8">
        <v>105.82</v>
      </c>
      <c r="E12" s="5">
        <v>50</v>
      </c>
      <c r="F12" s="9">
        <f t="shared" si="0"/>
        <v>-5291</v>
      </c>
      <c r="G12" s="9">
        <f t="shared" si="1"/>
        <v>28194.6</v>
      </c>
      <c r="I12" s="9">
        <f t="shared" si="4"/>
        <v>60.5</v>
      </c>
    </row>
    <row r="13" spans="1:9" x14ac:dyDescent="0.25">
      <c r="A13" s="6">
        <v>41821</v>
      </c>
      <c r="B13" s="5" t="s">
        <v>66</v>
      </c>
      <c r="C13" s="5" t="s">
        <v>8</v>
      </c>
      <c r="D13" s="8">
        <v>36.64</v>
      </c>
      <c r="E13" s="5">
        <v>150</v>
      </c>
      <c r="F13" s="9">
        <f t="shared" si="0"/>
        <v>-5496</v>
      </c>
      <c r="G13" s="9">
        <f t="shared" si="1"/>
        <v>22698.6</v>
      </c>
      <c r="I13" s="9">
        <f t="shared" si="4"/>
        <v>60.5</v>
      </c>
    </row>
    <row r="14" spans="1:9" x14ac:dyDescent="0.25">
      <c r="A14" s="6">
        <v>41821</v>
      </c>
      <c r="B14" s="5" t="str">
        <f>B10</f>
        <v>ABBV</v>
      </c>
      <c r="C14" s="5" t="s">
        <v>16</v>
      </c>
      <c r="D14" s="8">
        <v>58.7</v>
      </c>
      <c r="E14" s="5">
        <f>E10</f>
        <v>100</v>
      </c>
      <c r="F14" s="9">
        <f>D14*E14</f>
        <v>5870</v>
      </c>
      <c r="G14" s="9">
        <f t="shared" si="1"/>
        <v>28568.6</v>
      </c>
      <c r="H14" s="9">
        <f>F10+F14-20</f>
        <v>248</v>
      </c>
      <c r="I14" s="9">
        <f t="shared" si="4"/>
        <v>308.5</v>
      </c>
    </row>
    <row r="15" spans="1:9" x14ac:dyDescent="0.25">
      <c r="A15" s="6">
        <v>41821</v>
      </c>
      <c r="B15" s="5" t="s">
        <v>77</v>
      </c>
      <c r="C15" s="5" t="s">
        <v>16</v>
      </c>
      <c r="D15" s="8">
        <v>52.89</v>
      </c>
      <c r="E15" s="5">
        <f>E11</f>
        <v>100</v>
      </c>
      <c r="F15" s="9">
        <f>D15*E15</f>
        <v>5289</v>
      </c>
      <c r="G15" s="9">
        <f t="shared" si="1"/>
        <v>33857.599999999999</v>
      </c>
      <c r="H15" s="9">
        <f t="shared" ref="H15:H17" si="5">F11+F15-20</f>
        <v>-5</v>
      </c>
      <c r="I15" s="9">
        <f t="shared" si="4"/>
        <v>303.5</v>
      </c>
    </row>
    <row r="16" spans="1:9" x14ac:dyDescent="0.25">
      <c r="A16" s="6">
        <v>41821</v>
      </c>
      <c r="B16" s="5" t="str">
        <f t="shared" ref="B16:B17" si="6">B12</f>
        <v>JNJ</v>
      </c>
      <c r="C16" s="5" t="s">
        <v>16</v>
      </c>
      <c r="D16" s="8">
        <v>105.97</v>
      </c>
      <c r="E16" s="5">
        <f>E12</f>
        <v>50</v>
      </c>
      <c r="F16" s="9">
        <f>D16*E16</f>
        <v>5298.5</v>
      </c>
      <c r="G16" s="9">
        <f t="shared" si="1"/>
        <v>39156.1</v>
      </c>
      <c r="H16" s="9">
        <f t="shared" si="5"/>
        <v>-12.5</v>
      </c>
      <c r="I16" s="9">
        <f t="shared" si="4"/>
        <v>291</v>
      </c>
    </row>
    <row r="17" spans="1:9" x14ac:dyDescent="0.25">
      <c r="A17" s="6">
        <v>41821</v>
      </c>
      <c r="B17" s="5" t="str">
        <f t="shared" si="6"/>
        <v>GM</v>
      </c>
      <c r="C17" s="5" t="s">
        <v>16</v>
      </c>
      <c r="D17" s="8">
        <v>37.61</v>
      </c>
      <c r="E17" s="5">
        <f>E13</f>
        <v>150</v>
      </c>
      <c r="F17" s="9">
        <f>D17*E17</f>
        <v>5641.5</v>
      </c>
      <c r="G17" s="9">
        <f t="shared" si="1"/>
        <v>44797.599999999999</v>
      </c>
      <c r="H17" s="9">
        <f t="shared" si="5"/>
        <v>125.5</v>
      </c>
      <c r="I17" s="9">
        <f t="shared" si="4"/>
        <v>416.5</v>
      </c>
    </row>
    <row r="18" spans="1:9" x14ac:dyDescent="0.25">
      <c r="A18" s="6">
        <v>41822</v>
      </c>
      <c r="B18" s="5" t="s">
        <v>79</v>
      </c>
      <c r="C18" s="5" t="s">
        <v>8</v>
      </c>
      <c r="D18" s="8">
        <v>59.03</v>
      </c>
      <c r="E18" s="5">
        <v>100</v>
      </c>
      <c r="F18" s="9">
        <f t="shared" si="0"/>
        <v>-5903</v>
      </c>
      <c r="G18" s="9">
        <f t="shared" si="1"/>
        <v>38894.6</v>
      </c>
      <c r="I18" s="9">
        <f t="shared" si="4"/>
        <v>416.5</v>
      </c>
    </row>
    <row r="19" spans="1:9" x14ac:dyDescent="0.25">
      <c r="A19" s="6">
        <v>41822</v>
      </c>
      <c r="B19" s="5" t="s">
        <v>80</v>
      </c>
      <c r="C19" s="5" t="s">
        <v>8</v>
      </c>
      <c r="D19" s="8">
        <v>33.549999999999997</v>
      </c>
      <c r="E19" s="5">
        <v>150</v>
      </c>
      <c r="F19" s="9">
        <f t="shared" si="0"/>
        <v>-5032.5</v>
      </c>
      <c r="G19" s="9">
        <f t="shared" si="1"/>
        <v>33862.1</v>
      </c>
      <c r="I19" s="9">
        <f t="shared" si="4"/>
        <v>416.5</v>
      </c>
    </row>
    <row r="20" spans="1:9" x14ac:dyDescent="0.25">
      <c r="A20" s="6">
        <v>41822</v>
      </c>
      <c r="B20" s="5" t="s">
        <v>81</v>
      </c>
      <c r="C20" s="5" t="s">
        <v>8</v>
      </c>
      <c r="D20" s="8">
        <v>24.89</v>
      </c>
      <c r="E20" s="5">
        <v>225</v>
      </c>
      <c r="F20" s="9">
        <f t="shared" si="0"/>
        <v>-5600.25</v>
      </c>
      <c r="G20" s="9">
        <f t="shared" si="1"/>
        <v>28261.85</v>
      </c>
      <c r="I20" s="9">
        <f t="shared" si="4"/>
        <v>416.5</v>
      </c>
    </row>
    <row r="21" spans="1:9" x14ac:dyDescent="0.25">
      <c r="A21" s="6">
        <v>41822</v>
      </c>
      <c r="B21" s="5" t="s">
        <v>82</v>
      </c>
      <c r="C21" s="5" t="s">
        <v>8</v>
      </c>
      <c r="D21" s="8">
        <v>37.6</v>
      </c>
      <c r="E21" s="5">
        <v>150</v>
      </c>
      <c r="F21" s="9">
        <f t="shared" si="0"/>
        <v>-5640</v>
      </c>
      <c r="G21" s="9">
        <f t="shared" si="1"/>
        <v>22621.85</v>
      </c>
      <c r="I21" s="9">
        <f t="shared" si="4"/>
        <v>416.5</v>
      </c>
    </row>
    <row r="22" spans="1:9" x14ac:dyDescent="0.25">
      <c r="A22" s="6">
        <v>41822</v>
      </c>
      <c r="B22" s="5" t="str">
        <f>B18</f>
        <v>STX</v>
      </c>
      <c r="C22" s="5" t="s">
        <v>16</v>
      </c>
      <c r="D22" s="8">
        <v>59.23</v>
      </c>
      <c r="E22" s="5">
        <f>E18</f>
        <v>100</v>
      </c>
      <c r="F22" s="9">
        <f>D22*E22</f>
        <v>5923</v>
      </c>
      <c r="G22" s="9">
        <f t="shared" si="1"/>
        <v>28544.85</v>
      </c>
      <c r="H22" s="9">
        <f>F22+F18-20</f>
        <v>0</v>
      </c>
      <c r="I22" s="9">
        <f t="shared" si="4"/>
        <v>416.5</v>
      </c>
    </row>
    <row r="23" spans="1:9" x14ac:dyDescent="0.25">
      <c r="A23" s="6">
        <v>41822</v>
      </c>
      <c r="B23" s="5" t="str">
        <f t="shared" ref="B23:B24" si="7">B19</f>
        <v>YPF</v>
      </c>
      <c r="C23" s="5" t="s">
        <v>16</v>
      </c>
      <c r="D23" s="8">
        <v>34.18</v>
      </c>
      <c r="E23" s="5">
        <f>E19</f>
        <v>150</v>
      </c>
      <c r="F23" s="9">
        <f>D23*E23</f>
        <v>5127</v>
      </c>
      <c r="G23" s="9">
        <f t="shared" si="1"/>
        <v>33671.85</v>
      </c>
      <c r="H23" s="9">
        <f>F19+F23-20</f>
        <v>74.5</v>
      </c>
      <c r="I23" s="9">
        <f t="shared" si="4"/>
        <v>491</v>
      </c>
    </row>
    <row r="24" spans="1:9" x14ac:dyDescent="0.25">
      <c r="A24" s="6">
        <v>41822</v>
      </c>
      <c r="B24" s="5" t="str">
        <f t="shared" si="7"/>
        <v>CSCO</v>
      </c>
      <c r="C24" s="5" t="s">
        <v>16</v>
      </c>
      <c r="D24" s="8">
        <v>25.1</v>
      </c>
      <c r="E24" s="5">
        <f>E20</f>
        <v>225</v>
      </c>
      <c r="F24" s="9">
        <f>D24*E24</f>
        <v>5647.5</v>
      </c>
      <c r="G24" s="9">
        <f t="shared" si="1"/>
        <v>39319.35</v>
      </c>
      <c r="H24" s="9">
        <f t="shared" ref="H24:H25" si="8">F20+F24-20</f>
        <v>27.25</v>
      </c>
      <c r="I24" s="9">
        <f t="shared" si="4"/>
        <v>518.25</v>
      </c>
    </row>
    <row r="25" spans="1:9" x14ac:dyDescent="0.25">
      <c r="A25" s="6">
        <v>41822</v>
      </c>
      <c r="B25" s="5" t="str">
        <f>B21</f>
        <v>MDLZ</v>
      </c>
      <c r="C25" s="5" t="s">
        <v>16</v>
      </c>
      <c r="D25" s="8">
        <v>37.909999999999997</v>
      </c>
      <c r="E25" s="5">
        <f>E21</f>
        <v>150</v>
      </c>
      <c r="F25" s="9">
        <f>D25*E25</f>
        <v>5686.4999999999991</v>
      </c>
      <c r="G25" s="9">
        <f t="shared" si="1"/>
        <v>45005.85</v>
      </c>
      <c r="H25" s="9">
        <f t="shared" si="8"/>
        <v>26.499999999999091</v>
      </c>
      <c r="I25" s="9">
        <f t="shared" si="4"/>
        <v>544.74999999999909</v>
      </c>
    </row>
    <row r="26" spans="1:9" x14ac:dyDescent="0.25">
      <c r="A26" s="6">
        <v>41823</v>
      </c>
      <c r="B26" s="5" t="s">
        <v>83</v>
      </c>
      <c r="C26" s="5" t="s">
        <v>8</v>
      </c>
      <c r="D26" s="8">
        <v>23.99</v>
      </c>
      <c r="E26" s="5">
        <v>225</v>
      </c>
      <c r="F26" s="9">
        <f t="shared" si="0"/>
        <v>-5397.75</v>
      </c>
      <c r="G26" s="9">
        <f t="shared" si="1"/>
        <v>39608.1</v>
      </c>
      <c r="I26" s="9">
        <f t="shared" si="4"/>
        <v>544.74999999999909</v>
      </c>
    </row>
    <row r="27" spans="1:9" x14ac:dyDescent="0.25">
      <c r="A27" s="6">
        <v>41823</v>
      </c>
      <c r="B27" s="5" t="s">
        <v>84</v>
      </c>
      <c r="C27" s="5" t="s">
        <v>8</v>
      </c>
      <c r="D27" s="8">
        <v>14.09</v>
      </c>
      <c r="E27" s="5">
        <v>350</v>
      </c>
      <c r="F27" s="9">
        <f t="shared" si="0"/>
        <v>-4931.5</v>
      </c>
      <c r="G27" s="9">
        <f t="shared" si="1"/>
        <v>34676.6</v>
      </c>
      <c r="I27" s="9">
        <f t="shared" si="4"/>
        <v>544.74999999999909</v>
      </c>
    </row>
    <row r="28" spans="1:9" x14ac:dyDescent="0.25">
      <c r="A28" s="6">
        <v>41823</v>
      </c>
      <c r="B28" s="5" t="s">
        <v>85</v>
      </c>
      <c r="C28" s="5" t="s">
        <v>8</v>
      </c>
      <c r="D28" s="8">
        <v>60.36</v>
      </c>
      <c r="E28" s="5">
        <v>90</v>
      </c>
      <c r="F28" s="9">
        <f t="shared" si="0"/>
        <v>-5432.4</v>
      </c>
      <c r="G28" s="9">
        <f t="shared" si="1"/>
        <v>29244.199999999997</v>
      </c>
      <c r="I28" s="9">
        <f t="shared" si="4"/>
        <v>544.74999999999909</v>
      </c>
    </row>
    <row r="29" spans="1:9" x14ac:dyDescent="0.25">
      <c r="A29" s="6">
        <v>41823</v>
      </c>
      <c r="B29" s="5" t="s">
        <v>86</v>
      </c>
      <c r="C29" s="5" t="s">
        <v>8</v>
      </c>
      <c r="D29" s="8">
        <v>87.11</v>
      </c>
      <c r="E29" s="5">
        <v>60</v>
      </c>
      <c r="F29" s="9">
        <f t="shared" si="0"/>
        <v>-5226.6000000000004</v>
      </c>
      <c r="G29" s="9">
        <f t="shared" si="1"/>
        <v>24017.599999999999</v>
      </c>
      <c r="I29" s="9">
        <f t="shared" si="4"/>
        <v>544.74999999999909</v>
      </c>
    </row>
    <row r="30" spans="1:9" x14ac:dyDescent="0.25">
      <c r="A30" s="6">
        <v>41823</v>
      </c>
      <c r="B30" s="5" t="str">
        <f>B26</f>
        <v>HLT</v>
      </c>
      <c r="C30" s="5" t="s">
        <v>16</v>
      </c>
      <c r="D30" s="8">
        <v>24.47</v>
      </c>
      <c r="E30" s="5">
        <f>E26</f>
        <v>225</v>
      </c>
      <c r="F30" s="9">
        <f>D30*E30</f>
        <v>5505.75</v>
      </c>
      <c r="G30" s="9">
        <f t="shared" si="1"/>
        <v>29523.35</v>
      </c>
      <c r="H30" s="9">
        <f>F30+F26-20</f>
        <v>88</v>
      </c>
      <c r="I30" s="9">
        <f t="shared" si="4"/>
        <v>632.74999999999909</v>
      </c>
    </row>
    <row r="31" spans="1:9" x14ac:dyDescent="0.25">
      <c r="A31" s="6">
        <v>41823</v>
      </c>
      <c r="B31" s="5" t="str">
        <f t="shared" ref="B31:B33" si="9">B27</f>
        <v>KOG</v>
      </c>
      <c r="C31" s="5" t="s">
        <v>16</v>
      </c>
      <c r="D31" s="8">
        <v>14.42</v>
      </c>
      <c r="E31" s="5">
        <f>E27</f>
        <v>350</v>
      </c>
      <c r="F31" s="9">
        <f>D31*E31</f>
        <v>5047</v>
      </c>
      <c r="G31" s="9">
        <f t="shared" si="1"/>
        <v>34570.35</v>
      </c>
      <c r="H31" s="9">
        <f t="shared" ref="H31:H33" si="10">F31+F27-20</f>
        <v>95.5</v>
      </c>
      <c r="I31" s="9">
        <f t="shared" si="4"/>
        <v>728.24999999999909</v>
      </c>
    </row>
    <row r="32" spans="1:9" x14ac:dyDescent="0.25">
      <c r="A32" s="6">
        <v>41823</v>
      </c>
      <c r="B32" s="5" t="str">
        <f t="shared" si="9"/>
        <v>RAI</v>
      </c>
      <c r="C32" s="5" t="s">
        <v>16</v>
      </c>
      <c r="D32" s="8">
        <v>61.78</v>
      </c>
      <c r="E32" s="5">
        <f>E28</f>
        <v>90</v>
      </c>
      <c r="F32" s="9">
        <f>D32*E32</f>
        <v>5560.2</v>
      </c>
      <c r="G32" s="9">
        <f t="shared" si="1"/>
        <v>40130.549999999996</v>
      </c>
      <c r="H32" s="9">
        <f t="shared" si="10"/>
        <v>107.80000000000018</v>
      </c>
      <c r="I32" s="9">
        <f t="shared" si="4"/>
        <v>836.04999999999927</v>
      </c>
    </row>
    <row r="33" spans="1:9" x14ac:dyDescent="0.25">
      <c r="A33" s="6">
        <v>41823</v>
      </c>
      <c r="B33" s="5" t="str">
        <f t="shared" si="9"/>
        <v>GILD</v>
      </c>
      <c r="C33" s="5" t="s">
        <v>16</v>
      </c>
      <c r="D33" s="8">
        <v>87.62</v>
      </c>
      <c r="E33" s="5">
        <f>E29</f>
        <v>60</v>
      </c>
      <c r="F33" s="9">
        <f>D33*E33</f>
        <v>5257.2000000000007</v>
      </c>
      <c r="G33" s="9">
        <f t="shared" si="1"/>
        <v>45387.75</v>
      </c>
      <c r="H33" s="9">
        <f t="shared" si="10"/>
        <v>10.600000000000364</v>
      </c>
      <c r="I33" s="9">
        <f t="shared" si="4"/>
        <v>846.64999999999964</v>
      </c>
    </row>
    <row r="35" spans="1:9" x14ac:dyDescent="0.25">
      <c r="F35" s="12" t="s">
        <v>54</v>
      </c>
      <c r="G35" s="12"/>
      <c r="H35" s="8">
        <f ca="1">SUM(H6:H40)</f>
        <v>1806.1499999999996</v>
      </c>
    </row>
    <row r="36" spans="1:9" x14ac:dyDescent="0.25">
      <c r="F36" s="12" t="s">
        <v>53</v>
      </c>
      <c r="G36" s="12"/>
      <c r="H36" s="13">
        <f ca="1">H35/100000</f>
        <v>1.8061499999999998E-2</v>
      </c>
    </row>
    <row r="37" spans="1:9" x14ac:dyDescent="0.25">
      <c r="F37" s="12" t="s">
        <v>52</v>
      </c>
      <c r="G37" s="12"/>
      <c r="H37" s="8">
        <f ca="1">H35+'Week 3'!H45</f>
        <v>5741.7499999999982</v>
      </c>
    </row>
    <row r="38" spans="1:9" x14ac:dyDescent="0.25">
      <c r="F38" s="12" t="s">
        <v>55</v>
      </c>
      <c r="G38" s="12"/>
      <c r="H38" s="13">
        <f ca="1">H37/100000</f>
        <v>5.7417499999999982E-2</v>
      </c>
    </row>
    <row r="40" spans="1:9" x14ac:dyDescent="0.25">
      <c r="A40" s="6">
        <v>41823</v>
      </c>
      <c r="B40" s="7" t="s">
        <v>9</v>
      </c>
      <c r="C40" s="5" t="s">
        <v>16</v>
      </c>
      <c r="D40" s="8">
        <v>233.85</v>
      </c>
      <c r="E40" s="5">
        <f>'Week 1'!E2</f>
        <v>50</v>
      </c>
      <c r="F40" s="9">
        <f t="shared" ref="F40:F45" si="11">D40*E40</f>
        <v>11692.5</v>
      </c>
      <c r="G40" s="9">
        <f>G33+F40</f>
        <v>57080.25</v>
      </c>
      <c r="H40" s="9">
        <f>'Week 1'!F2+F40</f>
        <v>959.5</v>
      </c>
    </row>
    <row r="41" spans="1:9" x14ac:dyDescent="0.25">
      <c r="A41" s="6">
        <v>41823</v>
      </c>
      <c r="B41" s="7" t="s">
        <v>10</v>
      </c>
      <c r="C41" s="5" t="s">
        <v>16</v>
      </c>
      <c r="D41" s="8">
        <v>61.67</v>
      </c>
      <c r="E41" s="5">
        <f>'Week 1'!E3</f>
        <v>200</v>
      </c>
      <c r="F41" s="9">
        <f t="shared" si="11"/>
        <v>12334</v>
      </c>
      <c r="G41" s="9">
        <f>G40+F41</f>
        <v>69414.25</v>
      </c>
      <c r="H41" s="9">
        <f>'Week 1'!F3+F41</f>
        <v>948</v>
      </c>
    </row>
    <row r="42" spans="1:9" x14ac:dyDescent="0.25">
      <c r="A42" s="6">
        <v>41823</v>
      </c>
      <c r="B42" s="7" t="s">
        <v>11</v>
      </c>
      <c r="C42" s="5" t="s">
        <v>16</v>
      </c>
      <c r="D42" s="8">
        <v>53.96</v>
      </c>
      <c r="E42" s="5">
        <f>'Week 1'!E4</f>
        <v>200</v>
      </c>
      <c r="F42" s="9">
        <f t="shared" si="11"/>
        <v>10792</v>
      </c>
      <c r="G42" s="9">
        <f>G41+F42</f>
        <v>80206.25</v>
      </c>
      <c r="H42" s="9">
        <f>'Week 1'!F4+F42</f>
        <v>2114</v>
      </c>
    </row>
    <row r="43" spans="1:9" x14ac:dyDescent="0.25">
      <c r="A43" s="6">
        <v>41823</v>
      </c>
      <c r="B43" s="7" t="s">
        <v>12</v>
      </c>
      <c r="C43" s="5" t="s">
        <v>16</v>
      </c>
      <c r="D43" s="8">
        <v>45.13</v>
      </c>
      <c r="E43" s="5">
        <f>'Week 1'!E5</f>
        <v>250</v>
      </c>
      <c r="F43" s="9">
        <f t="shared" si="11"/>
        <v>11282.5</v>
      </c>
      <c r="G43" s="9">
        <f>G42+F43</f>
        <v>91488.75</v>
      </c>
      <c r="H43" s="9">
        <f>'Week 1'!F5+F43</f>
        <v>1305</v>
      </c>
    </row>
    <row r="44" spans="1:9" x14ac:dyDescent="0.25">
      <c r="A44" s="6">
        <v>41823</v>
      </c>
      <c r="B44" s="7" t="s">
        <v>13</v>
      </c>
      <c r="C44" s="5" t="s">
        <v>16</v>
      </c>
      <c r="D44" s="8">
        <v>35.700000000000003</v>
      </c>
      <c r="E44" s="5">
        <f>'Week 1'!E6</f>
        <v>300</v>
      </c>
      <c r="F44" s="9">
        <f t="shared" si="11"/>
        <v>10710</v>
      </c>
      <c r="G44" s="9">
        <f>G43+F44</f>
        <v>102198.75</v>
      </c>
      <c r="H44" s="9">
        <f>'Week 1'!F6+F44</f>
        <v>1173</v>
      </c>
    </row>
    <row r="45" spans="1:9" x14ac:dyDescent="0.25">
      <c r="A45" s="6">
        <v>41823</v>
      </c>
      <c r="B45" s="7" t="s">
        <v>14</v>
      </c>
      <c r="C45" s="5" t="s">
        <v>16</v>
      </c>
      <c r="D45" s="8">
        <v>117.4</v>
      </c>
      <c r="E45" s="5">
        <f>'Week 1'!E7</f>
        <v>100</v>
      </c>
      <c r="F45" s="9">
        <f t="shared" si="11"/>
        <v>11740</v>
      </c>
      <c r="G45" s="9">
        <f>G44+F45</f>
        <v>113938.75</v>
      </c>
      <c r="H45" s="9">
        <f>'Week 1'!F7+F45</f>
        <v>1137</v>
      </c>
    </row>
    <row r="47" spans="1:9" x14ac:dyDescent="0.25">
      <c r="F47" s="12" t="s">
        <v>87</v>
      </c>
      <c r="G47" s="12"/>
      <c r="H47" s="8">
        <f>SUM(H40:H45)</f>
        <v>7636.5</v>
      </c>
    </row>
    <row r="48" spans="1:9" x14ac:dyDescent="0.25">
      <c r="F48" s="12" t="s">
        <v>88</v>
      </c>
      <c r="G48" s="12"/>
      <c r="H48" s="13">
        <f>H47/100000</f>
        <v>7.6365000000000002E-2</v>
      </c>
    </row>
    <row r="49" spans="6:8" x14ac:dyDescent="0.25">
      <c r="F49" s="12" t="s">
        <v>52</v>
      </c>
      <c r="G49" s="12"/>
      <c r="H49" s="8">
        <f>5741.75+7636.5</f>
        <v>13378.25</v>
      </c>
    </row>
    <row r="50" spans="6:8" x14ac:dyDescent="0.25">
      <c r="F50" s="12" t="s">
        <v>55</v>
      </c>
      <c r="G50" s="12"/>
      <c r="H50" s="13">
        <f>H49/100000</f>
        <v>0.1337825</v>
      </c>
    </row>
  </sheetData>
  <mergeCells count="8">
    <mergeCell ref="F48:G48"/>
    <mergeCell ref="F49:G49"/>
    <mergeCell ref="F50:G50"/>
    <mergeCell ref="F35:G35"/>
    <mergeCell ref="F36:G36"/>
    <mergeCell ref="F37:G37"/>
    <mergeCell ref="F38:G38"/>
    <mergeCell ref="F47:G47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Week 1</vt:lpstr>
      <vt:lpstr>Week 2</vt:lpstr>
      <vt:lpstr>Week 3</vt:lpstr>
      <vt:lpstr>Week 4</vt:lpstr>
    </vt:vector>
  </TitlesOfParts>
  <Company>Worcester Polytechnic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Byrne</dc:creator>
  <cp:lastModifiedBy>Ryan J Byrne</cp:lastModifiedBy>
  <dcterms:created xsi:type="dcterms:W3CDTF">2014-06-14T12:50:13Z</dcterms:created>
  <dcterms:modified xsi:type="dcterms:W3CDTF">2014-08-04T13:35:17Z</dcterms:modified>
</cp:coreProperties>
</file>