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calcChain.xml" ContentType="application/vnd.openxmlformats-officedocument.spreadsheetml.calcChain+xml"/>
  <Override PartName="/xl/chartsheets/sheet2.xml" ContentType="application/vnd.openxmlformats-officedocument.spreadsheetml.chartsheet+xml"/>
  <Override PartName="/xl/chartsheets/sheet3.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120" yWindow="105" windowWidth="18960" windowHeight="8520" tabRatio="815"/>
  </bookViews>
  <sheets>
    <sheet name="Summary" sheetId="29" r:id="rId1"/>
    <sheet name="Inputs" sheetId="5" r:id="rId2"/>
    <sheet name="Cat. 1 CBA" sheetId="1" r:id="rId3"/>
    <sheet name="Cat. 1 Chart" sheetId="25" r:id="rId4"/>
    <sheet name="Cat. 2 CBA" sheetId="20" r:id="rId5"/>
    <sheet name="Cat. 2 Chart" sheetId="26" r:id="rId6"/>
    <sheet name="Cat. 3 CBA" sheetId="22" r:id="rId7"/>
    <sheet name="Cat. 3 Chart" sheetId="27" r:id="rId8"/>
    <sheet name="Cat. 4 CBA" sheetId="23" r:id="rId9"/>
    <sheet name="Cat. 4 Chart" sheetId="28" r:id="rId10"/>
    <sheet name="Composting" sheetId="6" r:id="rId11"/>
    <sheet name="Incineration" sheetId="13" r:id="rId12"/>
  </sheets>
  <calcPr calcId="125725"/>
</workbook>
</file>

<file path=xl/calcChain.xml><?xml version="1.0" encoding="utf-8"?>
<calcChain xmlns="http://schemas.openxmlformats.org/spreadsheetml/2006/main">
  <c r="E26" i="29"/>
  <c r="E25"/>
  <c r="E24"/>
  <c r="E23"/>
  <c r="C26"/>
  <c r="C25"/>
  <c r="C24"/>
  <c r="C23"/>
  <c r="C4" i="13"/>
  <c r="D4"/>
  <c r="C5"/>
  <c r="D5"/>
  <c r="C6"/>
  <c r="D6"/>
  <c r="B6"/>
  <c r="B5"/>
  <c r="B4"/>
  <c r="C4" i="6"/>
  <c r="D4"/>
  <c r="C5"/>
  <c r="D5"/>
  <c r="C6"/>
  <c r="D6"/>
  <c r="B6"/>
  <c r="B5"/>
  <c r="B4"/>
  <c r="B25" i="13"/>
  <c r="D33"/>
  <c r="D29"/>
  <c r="D25"/>
  <c r="D20"/>
  <c r="D14"/>
  <c r="D13" i="6"/>
  <c r="D14"/>
  <c r="D9"/>
  <c r="D10"/>
  <c r="D32" i="23"/>
  <c r="B32"/>
  <c r="B31"/>
  <c r="B30"/>
  <c r="B29"/>
  <c r="B28"/>
  <c r="B32" i="22"/>
  <c r="B31"/>
  <c r="B30"/>
  <c r="B29"/>
  <c r="B28"/>
  <c r="B32" i="20"/>
  <c r="B31"/>
  <c r="B30"/>
  <c r="B29"/>
  <c r="B28"/>
  <c r="B32" i="1"/>
  <c r="B33"/>
  <c r="B28"/>
  <c r="B29"/>
  <c r="B30"/>
  <c r="B31"/>
  <c r="F10" i="23"/>
  <c r="C31" s="1"/>
  <c r="F10" i="22"/>
  <c r="C31" s="1"/>
  <c r="F10" i="20"/>
  <c r="C31" s="1"/>
  <c r="F10" i="1"/>
  <c r="C31" s="1"/>
  <c r="C26" i="13"/>
  <c r="B26"/>
  <c r="C25"/>
  <c r="C27"/>
  <c r="C18" i="22" s="1"/>
  <c r="E6" i="23"/>
  <c r="E6" i="22"/>
  <c r="E6" i="20"/>
  <c r="E5" i="1"/>
  <c r="B33" i="13"/>
  <c r="C33"/>
  <c r="C34"/>
  <c r="B34"/>
  <c r="C30"/>
  <c r="B30"/>
  <c r="C29"/>
  <c r="B29"/>
  <c r="C35"/>
  <c r="E19" i="1" s="1"/>
  <c r="C31" i="13"/>
  <c r="E18" i="1" s="1"/>
  <c r="E19" i="20" l="1"/>
  <c r="E18" i="23"/>
  <c r="E18" i="22"/>
  <c r="E17" i="20"/>
  <c r="E18"/>
  <c r="E17" i="1"/>
  <c r="C22" i="13" l="1"/>
  <c r="B22"/>
  <c r="C21"/>
  <c r="B21"/>
  <c r="C20"/>
  <c r="C23" s="1"/>
  <c r="B20"/>
  <c r="C17"/>
  <c r="B17"/>
  <c r="C16"/>
  <c r="B16"/>
  <c r="C15"/>
  <c r="B15"/>
  <c r="C14"/>
  <c r="B14"/>
  <c r="C11"/>
  <c r="B11"/>
  <c r="C10"/>
  <c r="B10"/>
  <c r="C9"/>
  <c r="C12" s="1"/>
  <c r="B9"/>
  <c r="C14" i="6"/>
  <c r="B14"/>
  <c r="C13"/>
  <c r="C15" s="1"/>
  <c r="B13"/>
  <c r="C10"/>
  <c r="B10"/>
  <c r="C9"/>
  <c r="C11" s="1"/>
  <c r="B9"/>
  <c r="E17" i="23"/>
  <c r="E16"/>
  <c r="E9"/>
  <c r="E8"/>
  <c r="E7"/>
  <c r="C7"/>
  <c r="E5"/>
  <c r="E17" i="22"/>
  <c r="E16"/>
  <c r="E9"/>
  <c r="E8"/>
  <c r="E7"/>
  <c r="C7"/>
  <c r="E5"/>
  <c r="C8" i="23" l="1"/>
  <c r="F7" s="1"/>
  <c r="C28" s="1"/>
  <c r="C8" i="22"/>
  <c r="F7" s="1"/>
  <c r="C28" s="1"/>
  <c r="C9" i="23"/>
  <c r="F8" s="1"/>
  <c r="C29" s="1"/>
  <c r="C9" i="22"/>
  <c r="F8" s="1"/>
  <c r="C29" s="1"/>
  <c r="C18" i="13"/>
  <c r="C18" i="20"/>
  <c r="C17"/>
  <c r="E16"/>
  <c r="E9"/>
  <c r="C9"/>
  <c r="E8"/>
  <c r="C8"/>
  <c r="E7"/>
  <c r="C7"/>
  <c r="E5"/>
  <c r="C17" i="23" l="1"/>
  <c r="C17" i="22"/>
  <c r="F17" s="1"/>
  <c r="D28" s="1"/>
  <c r="F7" i="20"/>
  <c r="C28" s="1"/>
  <c r="F8"/>
  <c r="C29" s="1"/>
  <c r="F17"/>
  <c r="D28" s="1"/>
  <c r="C19" i="1" l="1"/>
  <c r="C18"/>
  <c r="F18" l="1"/>
  <c r="D32" s="1"/>
  <c r="C17"/>
  <c r="F17" s="1"/>
  <c r="D28" s="1"/>
  <c r="E16"/>
  <c r="E9"/>
  <c r="C9" s="1"/>
  <c r="F9" s="1"/>
  <c r="C30" s="1"/>
  <c r="E8"/>
  <c r="C8" s="1"/>
  <c r="F8" s="1"/>
  <c r="C29" s="1"/>
  <c r="E7"/>
  <c r="C7"/>
  <c r="E6"/>
  <c r="C19" i="5"/>
  <c r="C11"/>
  <c r="C7" i="13" l="1"/>
  <c r="C7" i="6"/>
  <c r="F7" i="1"/>
  <c r="C28" s="1"/>
  <c r="C6" i="23" l="1"/>
  <c r="F6" s="1"/>
  <c r="C6" i="22"/>
  <c r="F6" s="1"/>
  <c r="C6" i="20"/>
  <c r="F6" s="1"/>
  <c r="C5" i="1"/>
  <c r="F5" s="1"/>
  <c r="C5" i="23"/>
  <c r="F5" s="1"/>
  <c r="C5" i="22"/>
  <c r="F5" s="1"/>
  <c r="C5" i="20"/>
  <c r="F5" s="1"/>
  <c r="C6" i="1"/>
  <c r="F6" s="1"/>
  <c r="C16" i="23"/>
  <c r="F16" s="1"/>
  <c r="D27" s="1"/>
  <c r="C16" i="22"/>
  <c r="F16" s="1"/>
  <c r="D27" s="1"/>
  <c r="C16" i="20"/>
  <c r="F16" s="1"/>
  <c r="D27" s="1"/>
  <c r="C16" i="1"/>
  <c r="F16" s="1"/>
  <c r="D27" s="1"/>
  <c r="F18" i="22"/>
  <c r="F17" i="23"/>
  <c r="D28" s="1"/>
  <c r="F21"/>
  <c r="F9"/>
  <c r="C30" s="1"/>
  <c r="F9" i="22"/>
  <c r="C30" s="1"/>
  <c r="F9" i="20"/>
  <c r="C30" s="1"/>
  <c r="F18"/>
  <c r="D32" s="1"/>
  <c r="F21"/>
  <c r="F19" i="1"/>
  <c r="D33" s="1"/>
  <c r="F21"/>
  <c r="F21" i="22" l="1"/>
  <c r="D32"/>
  <c r="C27" i="20"/>
  <c r="F12"/>
  <c r="C27" i="22"/>
  <c r="F12"/>
  <c r="C27" i="23"/>
  <c r="F12"/>
  <c r="C27" i="1"/>
  <c r="F12"/>
</calcChain>
</file>

<file path=xl/sharedStrings.xml><?xml version="1.0" encoding="utf-8"?>
<sst xmlns="http://schemas.openxmlformats.org/spreadsheetml/2006/main" count="258" uniqueCount="95">
  <si>
    <t>Operation</t>
  </si>
  <si>
    <t>Transportation</t>
  </si>
  <si>
    <t>fertilizer</t>
  </si>
  <si>
    <t>Fuel/ Energy</t>
  </si>
  <si>
    <t>Processing</t>
  </si>
  <si>
    <t>Conversion to Heat</t>
  </si>
  <si>
    <t>Conversion to Electricity</t>
  </si>
  <si>
    <t>Composting</t>
  </si>
  <si>
    <t>Incineration</t>
  </si>
  <si>
    <t>diesel</t>
  </si>
  <si>
    <t>Replacement of Fertilizers</t>
  </si>
  <si>
    <t>Value</t>
  </si>
  <si>
    <t>General</t>
  </si>
  <si>
    <t>kg CO2 emitted per L diesel burned</t>
  </si>
  <si>
    <t>kg CO2 emitted per tonne of peat used</t>
  </si>
  <si>
    <t>kg CO2 emitted per tonne of fertilizer used</t>
  </si>
  <si>
    <t>Collection</t>
  </si>
  <si>
    <t>number of trucks per tonne of garden waste</t>
  </si>
  <si>
    <t>Replacement of Peat</t>
  </si>
  <si>
    <t>Total kg CO2 per tonne Garden Waste composted:</t>
  </si>
  <si>
    <t>Total kg CO2 per tonne Garden Waste incinerated:</t>
  </si>
  <si>
    <t>peat</t>
  </si>
  <si>
    <t>electricity (avg)</t>
  </si>
  <si>
    <t>kg CO2</t>
  </si>
  <si>
    <t>L/km</t>
  </si>
  <si>
    <t>L/T</t>
  </si>
  <si>
    <t>GJ/T</t>
  </si>
  <si>
    <t>Emission Factor  (kg CO2)</t>
  </si>
  <si>
    <t>heat (gas)</t>
  </si>
  <si>
    <t>electricity (coal)</t>
  </si>
  <si>
    <t>Composting Process (Per Tonne)</t>
  </si>
  <si>
    <t>Incineration Process (Per Tonne)</t>
  </si>
  <si>
    <t>Coal power plant efficiency</t>
  </si>
  <si>
    <t>Resource Used</t>
  </si>
  <si>
    <t>Natural gas heat plant efficiency</t>
  </si>
  <si>
    <t>% Energy Collected (Efficiency Losses)</t>
  </si>
  <si>
    <t>% Collected Energy Converted to Heat</t>
  </si>
  <si>
    <t>% Collected Energy Converted to Electricity</t>
  </si>
  <si>
    <t>% Collected Electrical Energy Not Used Internally</t>
  </si>
  <si>
    <t>T/T</t>
  </si>
  <si>
    <t>tonnes peat replaced per tonne compost</t>
  </si>
  <si>
    <t>tonnes fertilizer replaced per tonne compost</t>
  </si>
  <si>
    <t>km from collection point to composting facility (round trip average)</t>
  </si>
  <si>
    <t>% Collected Electrical Energy Used Internally</t>
  </si>
  <si>
    <t>Electricity Generated</t>
  </si>
  <si>
    <t>Electricity Used Internally In Processing</t>
  </si>
  <si>
    <t>kg CO2 per GJ Coal Energy Converted to Electricity</t>
  </si>
  <si>
    <t>kg/GJ</t>
  </si>
  <si>
    <t>kg CO2 per GJ Natural Gas Energy Converted to Heat</t>
  </si>
  <si>
    <t>km from collection point to incineration plant (round trip average)</t>
  </si>
  <si>
    <t>Transportation (Collection)</t>
  </si>
  <si>
    <t>Transportation (Delivery)</t>
  </si>
  <si>
    <t>Heat Sold (Heat Only Plants)</t>
  </si>
  <si>
    <t>Heat Sold (CHP Plants)</t>
  </si>
  <si>
    <t>Humus Formation</t>
  </si>
  <si>
    <t>garden waste</t>
  </si>
  <si>
    <t>Data Summary (For Graph Only)</t>
  </si>
  <si>
    <t>kg CO2 emitted per GJ energy from coal (average)</t>
  </si>
  <si>
    <t>kg CO2 emitted per GJ energy from natural gas (average)</t>
  </si>
  <si>
    <t>L diesel used in processing per tonne garden waste composted</t>
  </si>
  <si>
    <t>kg CO2 emitted per GJ electricity used (national average)</t>
  </si>
  <si>
    <t>L diesel per km traveled for trucks used to transport garden waste</t>
  </si>
  <si>
    <t>GJ Energy released per tonne of garden waste combusted</t>
  </si>
  <si>
    <t>tonnes compost produced per tonne garden waste composted</t>
  </si>
  <si>
    <t>kg/L</t>
  </si>
  <si>
    <t>kg/T</t>
  </si>
  <si>
    <t>Collection and Delivery</t>
  </si>
  <si>
    <t>Mathematical Product:</t>
  </si>
  <si>
    <t>Mathematical Quotient:</t>
  </si>
  <si>
    <t>km/Truck</t>
  </si>
  <si>
    <t>Truck/T</t>
  </si>
  <si>
    <t>The calculator executes an environmental cost-benefit analysis of two garden waste disposal options: composting and incineration. The analysis is performed for four different categories of incineration plants.</t>
  </si>
  <si>
    <t>Category 2 contains combined heat and power incineration plants from which some excess heat is re-cooled.</t>
  </si>
  <si>
    <t>Category 3 contains heat-only incineration plants from which all heat is used productively.</t>
  </si>
  <si>
    <t>Category 4 contains heat-only incineration plants from which some excess heat is re-cooled.</t>
  </si>
  <si>
    <t>kg less CO2 per tonne of garden waste processed.</t>
  </si>
  <si>
    <t>emits</t>
  </si>
  <si>
    <t>Throughout the calculator…</t>
  </si>
  <si>
    <t>For Category 1:</t>
  </si>
  <si>
    <t>For Category 2:</t>
  </si>
  <si>
    <t>For Category 3:</t>
  </si>
  <si>
    <t>For Category 4:</t>
  </si>
  <si>
    <t>red indicates an environmental cost.</t>
  </si>
  <si>
    <t>yellow indicates relative environmental neutrality.</t>
  </si>
  <si>
    <t>green indicates an environmental benefit.</t>
  </si>
  <si>
    <t>Garden Waste Calculator</t>
  </si>
  <si>
    <t>With the current inputs, the results for each of the four categories are:</t>
  </si>
  <si>
    <t>The calculator was developed by students from Worcester Polytechnic Institute with help from RenoSam. The methodology of the associated study can be found in the report 'The Ecological Footprint of Composting and Incineration of Garden Waste in Denmark', which was provided to WPI and RenoSam at the completion of the study.</t>
  </si>
  <si>
    <t>A value highlighted</t>
  </si>
  <si>
    <t>Category 1 contains combined heat and power incineration plants from which all heat is used productively.</t>
  </si>
  <si>
    <t>Parameter</t>
  </si>
  <si>
    <t>CBA for the case of a CHP plant that is selling its electricity and heat (no heat is being re-cooled)</t>
  </si>
  <si>
    <t>CBA for the case of a CHP plant that is selling the generated electricity, and re-cooling the generated heat</t>
  </si>
  <si>
    <t>CBA for the case of heat-only waste to energy plant that sells all of its heat (no heat is being re-cooled)</t>
  </si>
  <si>
    <t>CBA for the case of heat-only waste to energy plant that is re-cooling all of the generated heat</t>
  </si>
</sst>
</file>

<file path=xl/styles.xml><?xml version="1.0" encoding="utf-8"?>
<styleSheet xmlns="http://schemas.openxmlformats.org/spreadsheetml/2006/main">
  <numFmts count="9">
    <numFmt numFmtId="164" formatCode="0.0%"/>
    <numFmt numFmtId="165" formatCode="0.00&quot;/GJ&quot;"/>
    <numFmt numFmtId="166" formatCode="0.00&quot;/T&quot;"/>
    <numFmt numFmtId="167" formatCode="0.00&quot;L&quot;"/>
    <numFmt numFmtId="168" formatCode="0.00&quot;GJ&quot;"/>
    <numFmt numFmtId="169" formatCode="0.00&quot;/L&quot;"/>
    <numFmt numFmtId="170" formatCode="0.000&quot;T&quot;"/>
    <numFmt numFmtId="171" formatCode="0.000000"/>
    <numFmt numFmtId="172" formatCode="0.000000000"/>
  </numFmts>
  <fonts count="5">
    <font>
      <sz val="11"/>
      <color theme="1"/>
      <name val="Garamond"/>
      <family val="2"/>
      <scheme val="minor"/>
    </font>
    <font>
      <sz val="11"/>
      <color theme="1"/>
      <name val="Garamond"/>
      <family val="2"/>
      <scheme val="minor"/>
    </font>
    <font>
      <sz val="11"/>
      <color theme="1"/>
      <name val="Garamond"/>
      <family val="1"/>
      <scheme val="minor"/>
    </font>
    <font>
      <sz val="11"/>
      <name val="Garamond"/>
      <family val="1"/>
      <scheme val="minor"/>
    </font>
    <font>
      <b/>
      <sz val="11"/>
      <color theme="1"/>
      <name val="Garamond"/>
      <family val="1"/>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2"/>
        <bgColor indexed="64"/>
      </patternFill>
    </fill>
    <fill>
      <patternFill patternType="solid">
        <fgColor theme="6" tint="0.39997558519241921"/>
        <bgColor indexed="64"/>
      </patternFill>
    </fill>
    <fill>
      <patternFill patternType="solid">
        <fgColor theme="9" tint="0.39997558519241921"/>
        <bgColor indexed="64"/>
      </patternFill>
    </fill>
  </fills>
  <borders count="23">
    <border>
      <left/>
      <right/>
      <top/>
      <bottom/>
      <diagonal/>
    </border>
    <border>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right/>
      <top style="thick">
        <color auto="1"/>
      </top>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05">
    <xf numFmtId="0" fontId="0" fillId="0" borderId="0" xfId="0"/>
    <xf numFmtId="2" fontId="0" fillId="0" borderId="0" xfId="0" applyNumberFormat="1" applyFill="1"/>
    <xf numFmtId="2" fontId="0" fillId="0" borderId="0" xfId="0" applyNumberFormat="1" applyFill="1" applyAlignment="1">
      <alignment wrapText="1"/>
    </xf>
    <xf numFmtId="0" fontId="0" fillId="0" borderId="3" xfId="0" applyBorder="1"/>
    <xf numFmtId="0" fontId="0" fillId="0" borderId="4" xfId="0" applyBorder="1"/>
    <xf numFmtId="0" fontId="0" fillId="0" borderId="0" xfId="0" applyBorder="1"/>
    <xf numFmtId="164" fontId="0" fillId="0" borderId="4" xfId="0" applyNumberFormat="1" applyBorder="1"/>
    <xf numFmtId="0" fontId="0" fillId="0" borderId="3" xfId="0" applyBorder="1" applyAlignment="1">
      <alignment horizontal="right"/>
    </xf>
    <xf numFmtId="0" fontId="0" fillId="0" borderId="5" xfId="0" applyBorder="1" applyAlignment="1">
      <alignment horizontal="right"/>
    </xf>
    <xf numFmtId="2" fontId="0" fillId="2" borderId="3" xfId="0" applyNumberFormat="1" applyFill="1" applyBorder="1" applyAlignment="1">
      <alignment wrapText="1"/>
    </xf>
    <xf numFmtId="2" fontId="0" fillId="2" borderId="9" xfId="0" applyNumberFormat="1" applyFill="1" applyBorder="1" applyAlignment="1">
      <alignment wrapText="1"/>
    </xf>
    <xf numFmtId="2" fontId="0" fillId="2" borderId="4" xfId="0" applyNumberFormat="1" applyFill="1" applyBorder="1" applyAlignment="1">
      <alignment wrapText="1"/>
    </xf>
    <xf numFmtId="2" fontId="0" fillId="0" borderId="3" xfId="0" applyNumberFormat="1" applyFill="1" applyBorder="1" applyAlignment="1">
      <alignment wrapText="1"/>
    </xf>
    <xf numFmtId="2" fontId="0" fillId="0" borderId="9" xfId="0" applyNumberFormat="1" applyFill="1" applyBorder="1" applyAlignment="1">
      <alignment wrapText="1"/>
    </xf>
    <xf numFmtId="2" fontId="0" fillId="0" borderId="5" xfId="0" applyNumberFormat="1" applyFill="1" applyBorder="1" applyAlignment="1">
      <alignment wrapText="1"/>
    </xf>
    <xf numFmtId="2" fontId="0" fillId="0" borderId="10" xfId="0" applyNumberFormat="1" applyFill="1" applyBorder="1" applyAlignment="1">
      <alignment wrapText="1"/>
    </xf>
    <xf numFmtId="2" fontId="0" fillId="0" borderId="4" xfId="0" applyNumberFormat="1" applyFill="1" applyBorder="1" applyAlignment="1">
      <alignment wrapText="1"/>
    </xf>
    <xf numFmtId="2" fontId="0" fillId="0" borderId="6" xfId="0" applyNumberFormat="1" applyFill="1" applyBorder="1" applyAlignment="1">
      <alignment wrapText="1"/>
    </xf>
    <xf numFmtId="165" fontId="0" fillId="0" borderId="10" xfId="0" applyNumberFormat="1" applyFill="1" applyBorder="1"/>
    <xf numFmtId="166" fontId="0" fillId="0" borderId="9" xfId="0" applyNumberFormat="1" applyFill="1" applyBorder="1" applyAlignment="1">
      <alignment wrapText="1"/>
    </xf>
    <xf numFmtId="166" fontId="0" fillId="0" borderId="10" xfId="0" applyNumberFormat="1" applyFill="1" applyBorder="1" applyAlignment="1">
      <alignment wrapText="1"/>
    </xf>
    <xf numFmtId="167" fontId="0" fillId="0" borderId="9" xfId="0" applyNumberFormat="1" applyFill="1" applyBorder="1" applyAlignment="1">
      <alignment wrapText="1"/>
    </xf>
    <xf numFmtId="168" fontId="0" fillId="0" borderId="10" xfId="0" applyNumberFormat="1" applyFill="1" applyBorder="1"/>
    <xf numFmtId="169" fontId="0" fillId="0" borderId="9" xfId="0" applyNumberFormat="1" applyFill="1" applyBorder="1" applyAlignment="1">
      <alignment wrapText="1"/>
    </xf>
    <xf numFmtId="0" fontId="0" fillId="0" borderId="0" xfId="0" applyFill="1" applyBorder="1"/>
    <xf numFmtId="0" fontId="0" fillId="0" borderId="0" xfId="0" applyFill="1" applyBorder="1" applyAlignment="1">
      <alignment horizontal="right"/>
    </xf>
    <xf numFmtId="164" fontId="0" fillId="0" borderId="4" xfId="1" applyNumberFormat="1" applyFont="1" applyBorder="1"/>
    <xf numFmtId="170" fontId="0" fillId="0" borderId="9" xfId="0" applyNumberFormat="1" applyFill="1" applyBorder="1" applyAlignment="1">
      <alignment wrapText="1"/>
    </xf>
    <xf numFmtId="170" fontId="0" fillId="0" borderId="10" xfId="0" applyNumberFormat="1" applyFill="1" applyBorder="1" applyAlignment="1">
      <alignment wrapText="1"/>
    </xf>
    <xf numFmtId="168" fontId="0" fillId="0" borderId="10" xfId="0" applyNumberFormat="1" applyFill="1" applyBorder="1" applyAlignment="1">
      <alignment wrapText="1"/>
    </xf>
    <xf numFmtId="165" fontId="0" fillId="0" borderId="10" xfId="0" applyNumberFormat="1" applyFill="1" applyBorder="1" applyAlignment="1">
      <alignment wrapText="1"/>
    </xf>
    <xf numFmtId="2" fontId="0" fillId="0" borderId="0" xfId="0" applyNumberFormat="1" applyFill="1" applyBorder="1" applyAlignment="1">
      <alignment wrapText="1"/>
    </xf>
    <xf numFmtId="2" fontId="0" fillId="0" borderId="0" xfId="0" applyNumberFormat="1" applyFill="1" applyBorder="1"/>
    <xf numFmtId="2" fontId="0" fillId="0" borderId="6" xfId="0" quotePrefix="1" applyNumberFormat="1" applyFill="1" applyBorder="1" applyAlignment="1">
      <alignment horizontal="right" wrapText="1"/>
    </xf>
    <xf numFmtId="168" fontId="0" fillId="0" borderId="10" xfId="0" quotePrefix="1" applyNumberFormat="1" applyFill="1" applyBorder="1" applyAlignment="1">
      <alignment horizontal="right" wrapText="1"/>
    </xf>
    <xf numFmtId="171" fontId="0" fillId="0" borderId="0" xfId="0" applyNumberFormat="1" applyFill="1"/>
    <xf numFmtId="172" fontId="0" fillId="0" borderId="0" xfId="0" applyNumberFormat="1" applyFill="1"/>
    <xf numFmtId="0" fontId="0" fillId="2" borderId="4" xfId="0" applyFill="1" applyBorder="1"/>
    <xf numFmtId="2" fontId="0" fillId="0" borderId="9" xfId="0" applyNumberFormat="1" applyFill="1" applyBorder="1"/>
    <xf numFmtId="2" fontId="0" fillId="0" borderId="10" xfId="0" applyNumberFormat="1" applyFill="1" applyBorder="1"/>
    <xf numFmtId="2" fontId="0" fillId="2" borderId="9" xfId="0" applyNumberFormat="1" applyFill="1" applyBorder="1"/>
    <xf numFmtId="2" fontId="0" fillId="2" borderId="14" xfId="0" applyNumberFormat="1" applyFill="1" applyBorder="1"/>
    <xf numFmtId="2" fontId="0" fillId="2" borderId="15" xfId="0" applyNumberFormat="1" applyFill="1" applyBorder="1"/>
    <xf numFmtId="2" fontId="0" fillId="0" borderId="15" xfId="0" applyNumberFormat="1" applyFill="1" applyBorder="1"/>
    <xf numFmtId="2" fontId="0" fillId="2" borderId="16" xfId="0" applyNumberFormat="1" applyFill="1" applyBorder="1"/>
    <xf numFmtId="2" fontId="0" fillId="0" borderId="17" xfId="0" applyNumberFormat="1" applyFill="1" applyBorder="1"/>
    <xf numFmtId="2" fontId="0" fillId="0" borderId="18" xfId="0" applyNumberFormat="1" applyFill="1" applyBorder="1"/>
    <xf numFmtId="2" fontId="0" fillId="2" borderId="19" xfId="0" applyNumberFormat="1" applyFill="1" applyBorder="1"/>
    <xf numFmtId="2" fontId="0" fillId="0" borderId="20" xfId="0" applyNumberFormat="1" applyFill="1" applyBorder="1"/>
    <xf numFmtId="2" fontId="0" fillId="0" borderId="21" xfId="0" applyNumberFormat="1" applyFill="1" applyBorder="1"/>
    <xf numFmtId="2" fontId="0" fillId="0" borderId="0" xfId="0" applyNumberFormat="1" applyFill="1" applyAlignment="1">
      <alignment horizontal="right" wrapText="1"/>
    </xf>
    <xf numFmtId="2" fontId="0" fillId="3" borderId="1" xfId="0" applyNumberFormat="1" applyFill="1" applyBorder="1" applyAlignment="1">
      <alignment horizontal="center" wrapText="1"/>
    </xf>
    <xf numFmtId="2" fontId="0" fillId="3" borderId="8" xfId="0" applyNumberFormat="1" applyFill="1" applyBorder="1" applyAlignment="1">
      <alignment horizontal="center" wrapText="1"/>
    </xf>
    <xf numFmtId="2" fontId="0" fillId="3" borderId="2" xfId="0" applyNumberFormat="1" applyFill="1" applyBorder="1" applyAlignment="1">
      <alignment horizontal="center" wrapText="1"/>
    </xf>
    <xf numFmtId="2" fontId="0" fillId="3" borderId="11" xfId="0" applyNumberFormat="1" applyFill="1" applyBorder="1" applyAlignment="1">
      <alignment horizontal="center"/>
    </xf>
    <xf numFmtId="2" fontId="0" fillId="3" borderId="12" xfId="0" applyNumberFormat="1" applyFill="1" applyBorder="1" applyAlignment="1">
      <alignment horizontal="center"/>
    </xf>
    <xf numFmtId="2" fontId="0" fillId="3" borderId="13" xfId="0" applyNumberFormat="1" applyFill="1" applyBorder="1" applyAlignment="1">
      <alignment horizontal="center"/>
    </xf>
    <xf numFmtId="0" fontId="0" fillId="3" borderId="1" xfId="0" applyFill="1" applyBorder="1" applyAlignment="1">
      <alignment horizontal="center"/>
    </xf>
    <xf numFmtId="0" fontId="0" fillId="3" borderId="2" xfId="0" applyFill="1" applyBorder="1" applyAlignment="1">
      <alignment horizontal="center"/>
    </xf>
    <xf numFmtId="0" fontId="0" fillId="2" borderId="3" xfId="0" applyFill="1" applyBorder="1"/>
    <xf numFmtId="0" fontId="0" fillId="2" borderId="4" xfId="0" applyFill="1" applyBorder="1"/>
    <xf numFmtId="0" fontId="0" fillId="2" borderId="7" xfId="0" applyFill="1" applyBorder="1"/>
    <xf numFmtId="0" fontId="0" fillId="0" borderId="7" xfId="0" applyBorder="1"/>
    <xf numFmtId="164" fontId="0" fillId="0" borderId="7" xfId="1" applyNumberFormat="1" applyFont="1" applyBorder="1"/>
    <xf numFmtId="0" fontId="0" fillId="5" borderId="4" xfId="0" applyFill="1" applyBorder="1"/>
    <xf numFmtId="0" fontId="0" fillId="5" borderId="7" xfId="0" applyFill="1" applyBorder="1"/>
    <xf numFmtId="2" fontId="0" fillId="5" borderId="4" xfId="0" applyNumberFormat="1" applyFill="1" applyBorder="1"/>
    <xf numFmtId="164" fontId="0" fillId="0" borderId="7" xfId="0" applyNumberFormat="1" applyBorder="1"/>
    <xf numFmtId="0" fontId="0" fillId="2" borderId="5" xfId="0" applyFill="1" applyBorder="1"/>
    <xf numFmtId="0" fontId="0" fillId="0" borderId="1" xfId="0" applyBorder="1"/>
    <xf numFmtId="164" fontId="0" fillId="0" borderId="3" xfId="0" applyNumberFormat="1" applyBorder="1"/>
    <xf numFmtId="0" fontId="2" fillId="3" borderId="1" xfId="0" applyFont="1" applyFill="1" applyBorder="1" applyAlignment="1">
      <alignment horizontal="center"/>
    </xf>
    <xf numFmtId="0" fontId="2" fillId="3" borderId="2" xfId="0" applyFont="1" applyFill="1" applyBorder="1" applyAlignment="1">
      <alignment horizontal="center"/>
    </xf>
    <xf numFmtId="0" fontId="2" fillId="0" borderId="0" xfId="0" applyFont="1"/>
    <xf numFmtId="0" fontId="3" fillId="2" borderId="1" xfId="0" applyFont="1" applyFill="1" applyBorder="1"/>
    <xf numFmtId="0" fontId="3" fillId="2" borderId="2" xfId="0" applyFont="1" applyFill="1" applyBorder="1"/>
    <xf numFmtId="0" fontId="2" fillId="0" borderId="3" xfId="0" applyFont="1" applyBorder="1"/>
    <xf numFmtId="0" fontId="2" fillId="0" borderId="4" xfId="0" applyFont="1" applyFill="1" applyBorder="1"/>
    <xf numFmtId="9" fontId="2" fillId="0" borderId="4" xfId="0" applyNumberFormat="1" applyFont="1" applyFill="1" applyBorder="1"/>
    <xf numFmtId="0" fontId="2" fillId="0" borderId="5" xfId="0" applyFont="1" applyBorder="1"/>
    <xf numFmtId="0" fontId="2" fillId="0" borderId="6" xfId="0" applyFont="1" applyFill="1" applyBorder="1"/>
    <xf numFmtId="164" fontId="2" fillId="0" borderId="4" xfId="0" applyNumberFormat="1" applyFont="1" applyFill="1" applyBorder="1"/>
    <xf numFmtId="0" fontId="2" fillId="0" borderId="6" xfId="0" applyNumberFormat="1" applyFont="1" applyFill="1" applyBorder="1"/>
    <xf numFmtId="0" fontId="2" fillId="0" borderId="5" xfId="0" applyFont="1" applyFill="1" applyBorder="1"/>
    <xf numFmtId="0" fontId="2" fillId="0" borderId="0" xfId="0" applyFont="1" applyFill="1"/>
    <xf numFmtId="0" fontId="2" fillId="0" borderId="0" xfId="0" applyFont="1" applyBorder="1"/>
    <xf numFmtId="0" fontId="2" fillId="0" borderId="0" xfId="0" applyNumberFormat="1" applyFont="1" applyBorder="1"/>
    <xf numFmtId="2" fontId="0" fillId="0" borderId="22" xfId="0" applyNumberFormat="1" applyFill="1" applyBorder="1" applyAlignment="1">
      <alignment wrapText="1"/>
    </xf>
    <xf numFmtId="2" fontId="0" fillId="0" borderId="22" xfId="0" applyNumberFormat="1" applyFill="1" applyBorder="1"/>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1" fontId="4" fillId="6" borderId="7" xfId="0" applyNumberFormat="1" applyFont="1" applyFill="1" applyBorder="1"/>
    <xf numFmtId="0" fontId="0" fillId="0" borderId="0" xfId="0" applyAlignment="1"/>
    <xf numFmtId="0" fontId="0" fillId="3" borderId="4" xfId="0" applyFill="1" applyBorder="1" applyAlignment="1"/>
    <xf numFmtId="0" fontId="0" fillId="3" borderId="7" xfId="0" applyFill="1" applyBorder="1" applyAlignment="1"/>
    <xf numFmtId="0" fontId="0" fillId="3" borderId="3" xfId="0" applyFill="1" applyBorder="1" applyAlignment="1"/>
    <xf numFmtId="0" fontId="4" fillId="0" borderId="4" xfId="0" applyFont="1" applyBorder="1" applyAlignment="1">
      <alignment horizontal="center"/>
    </xf>
    <xf numFmtId="0" fontId="0" fillId="0" borderId="0" xfId="0" applyAlignment="1">
      <alignment horizontal="left" wrapText="1"/>
    </xf>
    <xf numFmtId="0" fontId="0" fillId="0" borderId="0" xfId="0" applyAlignment="1">
      <alignment horizontal="left"/>
    </xf>
    <xf numFmtId="0" fontId="0" fillId="4" borderId="0" xfId="0" applyFill="1" applyAlignment="1">
      <alignment horizontal="left"/>
    </xf>
    <xf numFmtId="0" fontId="0" fillId="7" borderId="0" xfId="0" applyFill="1" applyAlignment="1">
      <alignment horizontal="left"/>
    </xf>
    <xf numFmtId="0" fontId="0" fillId="6" borderId="0" xfId="0" applyFill="1" applyAlignment="1">
      <alignment horizontal="left"/>
    </xf>
    <xf numFmtId="0" fontId="2" fillId="3" borderId="0" xfId="0" applyFont="1" applyFill="1" applyAlignment="1">
      <alignment horizontal="center"/>
    </xf>
    <xf numFmtId="0" fontId="2" fillId="0" borderId="0" xfId="0" applyFont="1" applyFill="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003366"/>
      <color rgb="FF996600"/>
      <color rgb="FFCC9933"/>
      <color rgb="FF993300"/>
      <color rgb="FF006666"/>
      <color rgb="FF336699"/>
      <color rgb="FF3399CC"/>
      <color rgb="FFB31B34"/>
      <color rgb="FF999999"/>
      <color rgb="FFCC6633"/>
    </mruColors>
  </colors>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12" Type="http://schemas.openxmlformats.org/officeDocument/2006/relationships/worksheet" Target="worksheets/sheet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worksheet" Target="worksheets/sheet7.xml"/><Relationship Id="rId5" Type="http://schemas.openxmlformats.org/officeDocument/2006/relationships/worksheet" Target="worksheets/sheet4.xml"/><Relationship Id="rId15" Type="http://schemas.openxmlformats.org/officeDocument/2006/relationships/sharedStrings" Target="sharedStrings.xml"/><Relationship Id="rId10" Type="http://schemas.openxmlformats.org/officeDocument/2006/relationships/chartsheet" Target="chartsheets/sheet4.xml"/><Relationship Id="rId4" Type="http://schemas.openxmlformats.org/officeDocument/2006/relationships/chartsheet" Target="chartsheets/sheet1.xml"/><Relationship Id="rId9" Type="http://schemas.openxmlformats.org/officeDocument/2006/relationships/worksheet" Target="worksheets/sheet6.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b="0"/>
            </a:pPr>
            <a:r>
              <a:rPr lang="en-US" sz="1800" b="0" i="0" baseline="0">
                <a:latin typeface="+mn-lt"/>
              </a:rPr>
              <a:t>CHP Plant with Electricity And Heat Use</a:t>
            </a:r>
          </a:p>
        </c:rich>
      </c:tx>
      <c:layout/>
    </c:title>
    <c:plotArea>
      <c:layout>
        <c:manualLayout>
          <c:layoutTarget val="inner"/>
          <c:xMode val="edge"/>
          <c:yMode val="edge"/>
          <c:x val="0.1458295118957682"/>
          <c:y val="8.7218266460835109E-2"/>
          <c:w val="0.83808446692572414"/>
          <c:h val="0.73302135730058005"/>
        </c:manualLayout>
      </c:layout>
      <c:barChart>
        <c:barDir val="col"/>
        <c:grouping val="stacked"/>
        <c:ser>
          <c:idx val="6"/>
          <c:order val="0"/>
          <c:tx>
            <c:strRef>
              <c:f>'Cat. 1 CBA'!$B$27</c:f>
              <c:strCache>
                <c:ptCount val="1"/>
                <c:pt idx="0">
                  <c:v>Transportation</c:v>
                </c:pt>
              </c:strCache>
            </c:strRef>
          </c:tx>
          <c:spPr>
            <a:solidFill>
              <a:schemeClr val="accent1"/>
            </a:solidFill>
          </c:spPr>
          <c:cat>
            <c:strRef>
              <c:f>'Cat. 1 CBA'!$C$26:$D$26</c:f>
              <c:strCache>
                <c:ptCount val="2"/>
                <c:pt idx="0">
                  <c:v>Composting</c:v>
                </c:pt>
                <c:pt idx="1">
                  <c:v>Incineration</c:v>
                </c:pt>
              </c:strCache>
            </c:strRef>
          </c:cat>
          <c:val>
            <c:numRef>
              <c:f>'Cat. 1 CBA'!$C$27:$D$27</c:f>
              <c:numCache>
                <c:formatCode>0.00</c:formatCode>
                <c:ptCount val="2"/>
                <c:pt idx="0">
                  <c:v>12.015000000000001</c:v>
                </c:pt>
                <c:pt idx="1">
                  <c:v>8.01</c:v>
                </c:pt>
              </c:numCache>
            </c:numRef>
          </c:val>
        </c:ser>
        <c:ser>
          <c:idx val="7"/>
          <c:order val="1"/>
          <c:tx>
            <c:strRef>
              <c:f>'Cat. 1 CBA'!$B$28</c:f>
              <c:strCache>
                <c:ptCount val="1"/>
                <c:pt idx="0">
                  <c:v>Processing</c:v>
                </c:pt>
              </c:strCache>
            </c:strRef>
          </c:tx>
          <c:spPr>
            <a:solidFill>
              <a:schemeClr val="accent6"/>
            </a:solidFill>
          </c:spPr>
          <c:cat>
            <c:strRef>
              <c:f>'Cat. 1 CBA'!$C$26:$D$26</c:f>
              <c:strCache>
                <c:ptCount val="2"/>
                <c:pt idx="0">
                  <c:v>Composting</c:v>
                </c:pt>
                <c:pt idx="1">
                  <c:v>Incineration</c:v>
                </c:pt>
              </c:strCache>
            </c:strRef>
          </c:cat>
          <c:val>
            <c:numRef>
              <c:f>'Cat. 1 CBA'!$C$28:$D$28</c:f>
              <c:numCache>
                <c:formatCode>0.00</c:formatCode>
                <c:ptCount val="2"/>
                <c:pt idx="0">
                  <c:v>33.375</c:v>
                </c:pt>
                <c:pt idx="1">
                  <c:v>29.567958333333337</c:v>
                </c:pt>
              </c:numCache>
            </c:numRef>
          </c:val>
        </c:ser>
        <c:ser>
          <c:idx val="8"/>
          <c:order val="2"/>
          <c:tx>
            <c:strRef>
              <c:f>'Cat. 1 CBA'!$B$29</c:f>
              <c:strCache>
                <c:ptCount val="1"/>
                <c:pt idx="0">
                  <c:v>Replacement of Peat</c:v>
                </c:pt>
              </c:strCache>
            </c:strRef>
          </c:tx>
          <c:spPr>
            <a:solidFill>
              <a:srgbClr val="CC9933"/>
            </a:solidFill>
          </c:spPr>
          <c:cat>
            <c:strRef>
              <c:f>'Cat. 1 CBA'!$C$26:$D$26</c:f>
              <c:strCache>
                <c:ptCount val="2"/>
                <c:pt idx="0">
                  <c:v>Composting</c:v>
                </c:pt>
                <c:pt idx="1">
                  <c:v>Incineration</c:v>
                </c:pt>
              </c:strCache>
            </c:strRef>
          </c:cat>
          <c:val>
            <c:numRef>
              <c:f>'Cat. 1 CBA'!$C$29:$D$29</c:f>
              <c:numCache>
                <c:formatCode>0.00</c:formatCode>
                <c:ptCount val="2"/>
                <c:pt idx="0">
                  <c:v>-12.862499999999999</c:v>
                </c:pt>
                <c:pt idx="1">
                  <c:v>0</c:v>
                </c:pt>
              </c:numCache>
            </c:numRef>
          </c:val>
        </c:ser>
        <c:ser>
          <c:idx val="9"/>
          <c:order val="3"/>
          <c:tx>
            <c:strRef>
              <c:f>'Cat. 1 CBA'!$B$30</c:f>
              <c:strCache>
                <c:ptCount val="1"/>
                <c:pt idx="0">
                  <c:v>Replacement of Fertilizers</c:v>
                </c:pt>
              </c:strCache>
            </c:strRef>
          </c:tx>
          <c:spPr>
            <a:solidFill>
              <a:srgbClr val="993300"/>
            </a:solidFill>
          </c:spPr>
          <c:cat>
            <c:strRef>
              <c:f>'Cat. 1 CBA'!$C$26:$D$26</c:f>
              <c:strCache>
                <c:ptCount val="2"/>
                <c:pt idx="0">
                  <c:v>Composting</c:v>
                </c:pt>
                <c:pt idx="1">
                  <c:v>Incineration</c:v>
                </c:pt>
              </c:strCache>
            </c:strRef>
          </c:cat>
          <c:val>
            <c:numRef>
              <c:f>'Cat. 1 CBA'!$C$30:$D$30</c:f>
              <c:numCache>
                <c:formatCode>0.00</c:formatCode>
                <c:ptCount val="2"/>
                <c:pt idx="0">
                  <c:v>-12.249999999999998</c:v>
                </c:pt>
                <c:pt idx="1">
                  <c:v>0</c:v>
                </c:pt>
              </c:numCache>
            </c:numRef>
          </c:val>
        </c:ser>
        <c:ser>
          <c:idx val="10"/>
          <c:order val="4"/>
          <c:tx>
            <c:strRef>
              <c:f>'Cat. 1 CBA'!$B$31</c:f>
              <c:strCache>
                <c:ptCount val="1"/>
                <c:pt idx="0">
                  <c:v>Humus Formation</c:v>
                </c:pt>
              </c:strCache>
            </c:strRef>
          </c:tx>
          <c:spPr>
            <a:solidFill>
              <a:srgbClr val="006666"/>
            </a:solidFill>
          </c:spPr>
          <c:cat>
            <c:strRef>
              <c:f>'Cat. 1 CBA'!$C$26:$D$26</c:f>
              <c:strCache>
                <c:ptCount val="2"/>
                <c:pt idx="0">
                  <c:v>Composting</c:v>
                </c:pt>
                <c:pt idx="1">
                  <c:v>Incineration</c:v>
                </c:pt>
              </c:strCache>
            </c:strRef>
          </c:cat>
          <c:val>
            <c:numRef>
              <c:f>'Cat. 1 CBA'!$C$31:$D$31</c:f>
              <c:numCache>
                <c:formatCode>0.00</c:formatCode>
                <c:ptCount val="2"/>
                <c:pt idx="0">
                  <c:v>-121</c:v>
                </c:pt>
                <c:pt idx="1">
                  <c:v>0</c:v>
                </c:pt>
              </c:numCache>
            </c:numRef>
          </c:val>
        </c:ser>
        <c:ser>
          <c:idx val="11"/>
          <c:order val="5"/>
          <c:tx>
            <c:strRef>
              <c:f>'Cat. 1 CBA'!$B$32</c:f>
              <c:strCache>
                <c:ptCount val="1"/>
                <c:pt idx="0">
                  <c:v>Conversion to Electricity</c:v>
                </c:pt>
              </c:strCache>
            </c:strRef>
          </c:tx>
          <c:spPr>
            <a:solidFill>
              <a:srgbClr val="996600"/>
            </a:solidFill>
          </c:spPr>
          <c:cat>
            <c:strRef>
              <c:f>'Cat. 1 CBA'!$C$26:$D$26</c:f>
              <c:strCache>
                <c:ptCount val="2"/>
                <c:pt idx="0">
                  <c:v>Composting</c:v>
                </c:pt>
                <c:pt idx="1">
                  <c:v>Incineration</c:v>
                </c:pt>
              </c:strCache>
            </c:strRef>
          </c:cat>
          <c:val>
            <c:numRef>
              <c:f>'Cat. 1 CBA'!$C$32:$D$32</c:f>
              <c:numCache>
                <c:formatCode>0.00</c:formatCode>
                <c:ptCount val="2"/>
                <c:pt idx="0">
                  <c:v>0</c:v>
                </c:pt>
                <c:pt idx="1">
                  <c:v>-197.11972222222224</c:v>
                </c:pt>
              </c:numCache>
            </c:numRef>
          </c:val>
        </c:ser>
        <c:ser>
          <c:idx val="12"/>
          <c:order val="6"/>
          <c:tx>
            <c:strRef>
              <c:f>'Cat. 1 CBA'!$B$33</c:f>
              <c:strCache>
                <c:ptCount val="1"/>
                <c:pt idx="0">
                  <c:v>Conversion to Heat</c:v>
                </c:pt>
              </c:strCache>
            </c:strRef>
          </c:tx>
          <c:spPr>
            <a:solidFill>
              <a:srgbClr val="003366"/>
            </a:solidFill>
          </c:spPr>
          <c:cat>
            <c:strRef>
              <c:f>'Cat. 1 CBA'!$C$26:$D$26</c:f>
              <c:strCache>
                <c:ptCount val="2"/>
                <c:pt idx="0">
                  <c:v>Composting</c:v>
                </c:pt>
                <c:pt idx="1">
                  <c:v>Incineration</c:v>
                </c:pt>
              </c:strCache>
            </c:strRef>
          </c:cat>
          <c:val>
            <c:numRef>
              <c:f>'Cat. 1 CBA'!$C$33:$D$33</c:f>
              <c:numCache>
                <c:formatCode>0.00</c:formatCode>
                <c:ptCount val="2"/>
                <c:pt idx="0">
                  <c:v>0</c:v>
                </c:pt>
                <c:pt idx="1">
                  <c:v>-346.46690000000001</c:v>
                </c:pt>
              </c:numCache>
            </c:numRef>
          </c:val>
        </c:ser>
        <c:overlap val="100"/>
        <c:axId val="111172992"/>
        <c:axId val="111858816"/>
      </c:barChart>
      <c:catAx>
        <c:axId val="111172992"/>
        <c:scaling>
          <c:orientation val="minMax"/>
        </c:scaling>
        <c:axPos val="b"/>
        <c:majorTickMark val="none"/>
        <c:tickLblPos val="nextTo"/>
        <c:txPr>
          <a:bodyPr/>
          <a:lstStyle/>
          <a:p>
            <a:pPr>
              <a:defRPr sz="2000" b="0">
                <a:solidFill>
                  <a:sysClr val="windowText" lastClr="000000"/>
                </a:solidFill>
              </a:defRPr>
            </a:pPr>
            <a:endParaRPr lang="en-US"/>
          </a:p>
        </c:txPr>
        <c:crossAx val="111858816"/>
        <c:crosses val="autoZero"/>
        <c:auto val="1"/>
        <c:lblAlgn val="ctr"/>
        <c:lblOffset val="100"/>
      </c:catAx>
      <c:valAx>
        <c:axId val="111858816"/>
        <c:scaling>
          <c:orientation val="minMax"/>
        </c:scaling>
        <c:axPos val="l"/>
        <c:majorGridlines/>
        <c:title>
          <c:tx>
            <c:rich>
              <a:bodyPr rot="-5400000" vert="horz"/>
              <a:lstStyle/>
              <a:p>
                <a:pPr>
                  <a:defRPr sz="1700" b="0">
                    <a:ln>
                      <a:noFill/>
                    </a:ln>
                  </a:defRPr>
                </a:pPr>
                <a:r>
                  <a:rPr lang="en-US" sz="1700" b="0">
                    <a:ln>
                      <a:noFill/>
                    </a:ln>
                  </a:rPr>
                  <a:t>kgCO2 emitted per tonne of garden</a:t>
                </a:r>
                <a:r>
                  <a:rPr lang="en-US" sz="1700" b="0" baseline="0">
                    <a:ln>
                      <a:noFill/>
                    </a:ln>
                  </a:rPr>
                  <a:t> waste processed</a:t>
                </a:r>
                <a:endParaRPr lang="en-US" sz="1700" b="0">
                  <a:ln>
                    <a:noFill/>
                  </a:ln>
                </a:endParaRPr>
              </a:p>
            </c:rich>
          </c:tx>
          <c:layout/>
        </c:title>
        <c:numFmt formatCode="0.00" sourceLinked="1"/>
        <c:tickLblPos val="nextTo"/>
        <c:txPr>
          <a:bodyPr/>
          <a:lstStyle/>
          <a:p>
            <a:pPr>
              <a:defRPr sz="1600" b="0"/>
            </a:pPr>
            <a:endParaRPr lang="en-US"/>
          </a:p>
        </c:txPr>
        <c:crossAx val="111172992"/>
        <c:crosses val="autoZero"/>
        <c:crossBetween val="between"/>
      </c:valAx>
    </c:plotArea>
    <c:legend>
      <c:legendPos val="b"/>
      <c:layout>
        <c:manualLayout>
          <c:xMode val="edge"/>
          <c:yMode val="edge"/>
          <c:x val="0.14511306791743836"/>
          <c:y val="0.83270225698055811"/>
          <c:w val="0.83733854534237151"/>
          <c:h val="0.15116488448333418"/>
        </c:manualLayout>
      </c:layout>
      <c:txPr>
        <a:bodyPr/>
        <a:lstStyle/>
        <a:p>
          <a:pPr>
            <a:defRPr sz="1600" b="0">
              <a:ln>
                <a:noFill/>
              </a:ln>
            </a:defRPr>
          </a:pPr>
          <a:endParaRPr lang="en-US"/>
        </a:p>
      </c:txPr>
    </c:legend>
    <c:plotVisOnly val="1"/>
  </c:chart>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b="0"/>
            </a:pPr>
            <a:r>
              <a:rPr lang="en-US" sz="1800" b="0" i="0" baseline="0">
                <a:latin typeface="+mn-lt"/>
              </a:rPr>
              <a:t>CHP Plant with Electricity Use and Heat Re-Cooling</a:t>
            </a:r>
          </a:p>
        </c:rich>
      </c:tx>
      <c:layout/>
    </c:title>
    <c:plotArea>
      <c:layout>
        <c:manualLayout>
          <c:layoutTarget val="inner"/>
          <c:xMode val="edge"/>
          <c:yMode val="edge"/>
          <c:x val="0.14582951189576818"/>
          <c:y val="8.7218266460835109E-2"/>
          <c:w val="0.83808446692572414"/>
          <c:h val="0.73302135730057949"/>
        </c:manualLayout>
      </c:layout>
      <c:barChart>
        <c:barDir val="col"/>
        <c:grouping val="stacked"/>
        <c:ser>
          <c:idx val="0"/>
          <c:order val="0"/>
          <c:tx>
            <c:strRef>
              <c:f>'Cat. 2 CBA'!$B$27</c:f>
              <c:strCache>
                <c:ptCount val="1"/>
                <c:pt idx="0">
                  <c:v>Transportation</c:v>
                </c:pt>
              </c:strCache>
            </c:strRef>
          </c:tx>
          <c:spPr>
            <a:solidFill>
              <a:schemeClr val="accent1"/>
            </a:solidFill>
          </c:spPr>
          <c:cat>
            <c:strRef>
              <c:f>'Cat. 2 CBA'!$C$26:$D$26</c:f>
              <c:strCache>
                <c:ptCount val="2"/>
                <c:pt idx="0">
                  <c:v>Composting</c:v>
                </c:pt>
                <c:pt idx="1">
                  <c:v>Incineration</c:v>
                </c:pt>
              </c:strCache>
            </c:strRef>
          </c:cat>
          <c:val>
            <c:numRef>
              <c:f>'Cat. 2 CBA'!$C$27:$D$27</c:f>
              <c:numCache>
                <c:formatCode>0.00</c:formatCode>
                <c:ptCount val="2"/>
                <c:pt idx="0">
                  <c:v>12.015000000000001</c:v>
                </c:pt>
                <c:pt idx="1">
                  <c:v>8.01</c:v>
                </c:pt>
              </c:numCache>
            </c:numRef>
          </c:val>
        </c:ser>
        <c:ser>
          <c:idx val="1"/>
          <c:order val="1"/>
          <c:tx>
            <c:strRef>
              <c:f>'Cat. 2 CBA'!$B$28</c:f>
              <c:strCache>
                <c:ptCount val="1"/>
                <c:pt idx="0">
                  <c:v>Processing</c:v>
                </c:pt>
              </c:strCache>
            </c:strRef>
          </c:tx>
          <c:spPr>
            <a:solidFill>
              <a:schemeClr val="accent6"/>
            </a:solidFill>
          </c:spPr>
          <c:cat>
            <c:strRef>
              <c:f>'Cat. 2 CBA'!$C$26:$D$26</c:f>
              <c:strCache>
                <c:ptCount val="2"/>
                <c:pt idx="0">
                  <c:v>Composting</c:v>
                </c:pt>
                <c:pt idx="1">
                  <c:v>Incineration</c:v>
                </c:pt>
              </c:strCache>
            </c:strRef>
          </c:cat>
          <c:val>
            <c:numRef>
              <c:f>'Cat. 2 CBA'!$C$28:$D$28</c:f>
              <c:numCache>
                <c:formatCode>0.00</c:formatCode>
                <c:ptCount val="2"/>
                <c:pt idx="0">
                  <c:v>33.375</c:v>
                </c:pt>
                <c:pt idx="1">
                  <c:v>29.567958333333337</c:v>
                </c:pt>
              </c:numCache>
            </c:numRef>
          </c:val>
        </c:ser>
        <c:ser>
          <c:idx val="2"/>
          <c:order val="2"/>
          <c:tx>
            <c:strRef>
              <c:f>'Cat. 2 CBA'!$B$29</c:f>
              <c:strCache>
                <c:ptCount val="1"/>
                <c:pt idx="0">
                  <c:v>Replacement of Peat</c:v>
                </c:pt>
              </c:strCache>
            </c:strRef>
          </c:tx>
          <c:spPr>
            <a:solidFill>
              <a:srgbClr val="CC9933"/>
            </a:solidFill>
          </c:spPr>
          <c:cat>
            <c:strRef>
              <c:f>'Cat. 2 CBA'!$C$26:$D$26</c:f>
              <c:strCache>
                <c:ptCount val="2"/>
                <c:pt idx="0">
                  <c:v>Composting</c:v>
                </c:pt>
                <c:pt idx="1">
                  <c:v>Incineration</c:v>
                </c:pt>
              </c:strCache>
            </c:strRef>
          </c:cat>
          <c:val>
            <c:numRef>
              <c:f>'Cat. 2 CBA'!$C$29:$D$29</c:f>
              <c:numCache>
                <c:formatCode>0.00</c:formatCode>
                <c:ptCount val="2"/>
                <c:pt idx="0">
                  <c:v>-12.862499999999999</c:v>
                </c:pt>
                <c:pt idx="1">
                  <c:v>0</c:v>
                </c:pt>
              </c:numCache>
            </c:numRef>
          </c:val>
        </c:ser>
        <c:ser>
          <c:idx val="3"/>
          <c:order val="3"/>
          <c:tx>
            <c:strRef>
              <c:f>'Cat. 2 CBA'!$B$30</c:f>
              <c:strCache>
                <c:ptCount val="1"/>
                <c:pt idx="0">
                  <c:v>Replacement of Fertilizers</c:v>
                </c:pt>
              </c:strCache>
            </c:strRef>
          </c:tx>
          <c:spPr>
            <a:solidFill>
              <a:srgbClr val="993300"/>
            </a:solidFill>
          </c:spPr>
          <c:cat>
            <c:strRef>
              <c:f>'Cat. 2 CBA'!$C$26:$D$26</c:f>
              <c:strCache>
                <c:ptCount val="2"/>
                <c:pt idx="0">
                  <c:v>Composting</c:v>
                </c:pt>
                <c:pt idx="1">
                  <c:v>Incineration</c:v>
                </c:pt>
              </c:strCache>
            </c:strRef>
          </c:cat>
          <c:val>
            <c:numRef>
              <c:f>'Cat. 2 CBA'!$C$30:$D$30</c:f>
              <c:numCache>
                <c:formatCode>0.00</c:formatCode>
                <c:ptCount val="2"/>
                <c:pt idx="0">
                  <c:v>-12.249999999999998</c:v>
                </c:pt>
                <c:pt idx="1">
                  <c:v>0</c:v>
                </c:pt>
              </c:numCache>
            </c:numRef>
          </c:val>
        </c:ser>
        <c:ser>
          <c:idx val="4"/>
          <c:order val="4"/>
          <c:tx>
            <c:strRef>
              <c:f>'Cat. 2 CBA'!$B$31</c:f>
              <c:strCache>
                <c:ptCount val="1"/>
                <c:pt idx="0">
                  <c:v>Humus Formation</c:v>
                </c:pt>
              </c:strCache>
            </c:strRef>
          </c:tx>
          <c:cat>
            <c:strRef>
              <c:f>'Cat. 2 CBA'!$C$26:$D$26</c:f>
              <c:strCache>
                <c:ptCount val="2"/>
                <c:pt idx="0">
                  <c:v>Composting</c:v>
                </c:pt>
                <c:pt idx="1">
                  <c:v>Incineration</c:v>
                </c:pt>
              </c:strCache>
            </c:strRef>
          </c:cat>
          <c:val>
            <c:numRef>
              <c:f>'Cat. 2 CBA'!$C$31:$D$31</c:f>
              <c:numCache>
                <c:formatCode>0.00</c:formatCode>
                <c:ptCount val="2"/>
                <c:pt idx="0">
                  <c:v>-121</c:v>
                </c:pt>
                <c:pt idx="1">
                  <c:v>0</c:v>
                </c:pt>
              </c:numCache>
            </c:numRef>
          </c:val>
        </c:ser>
        <c:ser>
          <c:idx val="5"/>
          <c:order val="5"/>
          <c:tx>
            <c:strRef>
              <c:f>'Cat. 2 CBA'!$B$32</c:f>
              <c:strCache>
                <c:ptCount val="1"/>
                <c:pt idx="0">
                  <c:v>Conversion to Electricity</c:v>
                </c:pt>
              </c:strCache>
            </c:strRef>
          </c:tx>
          <c:spPr>
            <a:solidFill>
              <a:srgbClr val="996600"/>
            </a:solidFill>
          </c:spPr>
          <c:cat>
            <c:strRef>
              <c:f>'Cat. 2 CBA'!$C$26:$D$26</c:f>
              <c:strCache>
                <c:ptCount val="2"/>
                <c:pt idx="0">
                  <c:v>Composting</c:v>
                </c:pt>
                <c:pt idx="1">
                  <c:v>Incineration</c:v>
                </c:pt>
              </c:strCache>
            </c:strRef>
          </c:cat>
          <c:val>
            <c:numRef>
              <c:f>'Cat. 2 CBA'!$C$32:$D$32</c:f>
              <c:numCache>
                <c:formatCode>0.00</c:formatCode>
                <c:ptCount val="2"/>
                <c:pt idx="0">
                  <c:v>0</c:v>
                </c:pt>
                <c:pt idx="1">
                  <c:v>-197.11972222222224</c:v>
                </c:pt>
              </c:numCache>
            </c:numRef>
          </c:val>
        </c:ser>
        <c:overlap val="100"/>
        <c:axId val="111963136"/>
        <c:axId val="111973120"/>
      </c:barChart>
      <c:catAx>
        <c:axId val="111963136"/>
        <c:scaling>
          <c:orientation val="minMax"/>
        </c:scaling>
        <c:axPos val="b"/>
        <c:majorTickMark val="none"/>
        <c:tickLblPos val="nextTo"/>
        <c:spPr>
          <a:noFill/>
        </c:spPr>
        <c:txPr>
          <a:bodyPr/>
          <a:lstStyle/>
          <a:p>
            <a:pPr>
              <a:defRPr sz="2000" b="0">
                <a:solidFill>
                  <a:sysClr val="windowText" lastClr="000000"/>
                </a:solidFill>
              </a:defRPr>
            </a:pPr>
            <a:endParaRPr lang="en-US"/>
          </a:p>
        </c:txPr>
        <c:crossAx val="111973120"/>
        <c:crosses val="autoZero"/>
        <c:auto val="1"/>
        <c:lblAlgn val="ctr"/>
        <c:lblOffset val="350"/>
      </c:catAx>
      <c:valAx>
        <c:axId val="111973120"/>
        <c:scaling>
          <c:orientation val="minMax"/>
        </c:scaling>
        <c:axPos val="l"/>
        <c:majorGridlines/>
        <c:title>
          <c:tx>
            <c:rich>
              <a:bodyPr rot="-5400000" vert="horz"/>
              <a:lstStyle/>
              <a:p>
                <a:pPr>
                  <a:defRPr sz="1700" b="0">
                    <a:ln>
                      <a:noFill/>
                    </a:ln>
                  </a:defRPr>
                </a:pPr>
                <a:r>
                  <a:rPr lang="en-US" sz="1700" b="0">
                    <a:ln>
                      <a:noFill/>
                    </a:ln>
                  </a:rPr>
                  <a:t>kgCO2 emitted per tonne of garden</a:t>
                </a:r>
                <a:r>
                  <a:rPr lang="en-US" sz="1700" b="0" baseline="0">
                    <a:ln>
                      <a:noFill/>
                    </a:ln>
                  </a:rPr>
                  <a:t> waste processed</a:t>
                </a:r>
                <a:endParaRPr lang="en-US" sz="1700" b="0">
                  <a:ln>
                    <a:noFill/>
                  </a:ln>
                </a:endParaRPr>
              </a:p>
            </c:rich>
          </c:tx>
          <c:layout/>
        </c:title>
        <c:numFmt formatCode="0.00" sourceLinked="1"/>
        <c:tickLblPos val="nextTo"/>
        <c:txPr>
          <a:bodyPr/>
          <a:lstStyle/>
          <a:p>
            <a:pPr>
              <a:defRPr sz="1600" b="0"/>
            </a:pPr>
            <a:endParaRPr lang="en-US"/>
          </a:p>
        </c:txPr>
        <c:crossAx val="111963136"/>
        <c:crosses val="autoZero"/>
        <c:crossBetween val="between"/>
      </c:valAx>
    </c:plotArea>
    <c:legend>
      <c:legendPos val="b"/>
      <c:layout>
        <c:manualLayout>
          <c:xMode val="edge"/>
          <c:yMode val="edge"/>
          <c:x val="0.14511306791743836"/>
          <c:y val="0.83270225698055789"/>
          <c:w val="0.83733854534237151"/>
          <c:h val="0.11522894209415302"/>
        </c:manualLayout>
      </c:layout>
      <c:txPr>
        <a:bodyPr/>
        <a:lstStyle/>
        <a:p>
          <a:pPr>
            <a:defRPr sz="1600" b="0">
              <a:ln>
                <a:noFill/>
              </a:ln>
            </a:defRPr>
          </a:pPr>
          <a:endParaRPr lang="en-US"/>
        </a:p>
      </c:txPr>
    </c:legend>
    <c:plotVisOnly val="1"/>
  </c:chart>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b="0"/>
            </a:pPr>
            <a:r>
              <a:rPr lang="en-US" sz="1800" b="0" i="0" baseline="0">
                <a:latin typeface="+mn-lt"/>
              </a:rPr>
              <a:t>Heat Only Plant with Generated Heat Being Utilized</a:t>
            </a:r>
          </a:p>
        </c:rich>
      </c:tx>
      <c:layout/>
    </c:title>
    <c:plotArea>
      <c:layout>
        <c:manualLayout>
          <c:layoutTarget val="inner"/>
          <c:xMode val="edge"/>
          <c:yMode val="edge"/>
          <c:x val="0.1458295118957682"/>
          <c:y val="8.7218266460835109E-2"/>
          <c:w val="0.83808446692572414"/>
          <c:h val="0.73302135730057982"/>
        </c:manualLayout>
      </c:layout>
      <c:barChart>
        <c:barDir val="col"/>
        <c:grouping val="stacked"/>
        <c:ser>
          <c:idx val="0"/>
          <c:order val="0"/>
          <c:tx>
            <c:strRef>
              <c:f>'Cat. 3 CBA'!$B$27</c:f>
              <c:strCache>
                <c:ptCount val="1"/>
                <c:pt idx="0">
                  <c:v>Transportation</c:v>
                </c:pt>
              </c:strCache>
            </c:strRef>
          </c:tx>
          <c:spPr>
            <a:solidFill>
              <a:schemeClr val="accent1"/>
            </a:solidFill>
          </c:spPr>
          <c:cat>
            <c:strRef>
              <c:f>'Cat. 3 CBA'!$C$26:$D$26</c:f>
              <c:strCache>
                <c:ptCount val="2"/>
                <c:pt idx="0">
                  <c:v>Composting</c:v>
                </c:pt>
                <c:pt idx="1">
                  <c:v>Incineration</c:v>
                </c:pt>
              </c:strCache>
            </c:strRef>
          </c:cat>
          <c:val>
            <c:numRef>
              <c:f>'Cat. 3 CBA'!$C$27:$D$27</c:f>
              <c:numCache>
                <c:formatCode>0.00</c:formatCode>
                <c:ptCount val="2"/>
                <c:pt idx="0">
                  <c:v>12.015000000000001</c:v>
                </c:pt>
                <c:pt idx="1">
                  <c:v>8.01</c:v>
                </c:pt>
              </c:numCache>
            </c:numRef>
          </c:val>
        </c:ser>
        <c:ser>
          <c:idx val="1"/>
          <c:order val="1"/>
          <c:tx>
            <c:strRef>
              <c:f>'Cat. 3 CBA'!$B$28</c:f>
              <c:strCache>
                <c:ptCount val="1"/>
                <c:pt idx="0">
                  <c:v>Processing</c:v>
                </c:pt>
              </c:strCache>
            </c:strRef>
          </c:tx>
          <c:spPr>
            <a:solidFill>
              <a:schemeClr val="accent6"/>
            </a:solidFill>
          </c:spPr>
          <c:cat>
            <c:strRef>
              <c:f>'Cat. 3 CBA'!$C$26:$D$26</c:f>
              <c:strCache>
                <c:ptCount val="2"/>
                <c:pt idx="0">
                  <c:v>Composting</c:v>
                </c:pt>
                <c:pt idx="1">
                  <c:v>Incineration</c:v>
                </c:pt>
              </c:strCache>
            </c:strRef>
          </c:cat>
          <c:val>
            <c:numRef>
              <c:f>'Cat. 3 CBA'!$C$28:$D$28</c:f>
              <c:numCache>
                <c:formatCode>0.00</c:formatCode>
                <c:ptCount val="2"/>
                <c:pt idx="0">
                  <c:v>33.375</c:v>
                </c:pt>
                <c:pt idx="1">
                  <c:v>21.288930000000001</c:v>
                </c:pt>
              </c:numCache>
            </c:numRef>
          </c:val>
        </c:ser>
        <c:ser>
          <c:idx val="2"/>
          <c:order val="2"/>
          <c:tx>
            <c:strRef>
              <c:f>'Cat. 3 CBA'!$B$29</c:f>
              <c:strCache>
                <c:ptCount val="1"/>
                <c:pt idx="0">
                  <c:v>Replacement of Peat</c:v>
                </c:pt>
              </c:strCache>
            </c:strRef>
          </c:tx>
          <c:spPr>
            <a:solidFill>
              <a:srgbClr val="CC9933"/>
            </a:solidFill>
          </c:spPr>
          <c:cat>
            <c:strRef>
              <c:f>'Cat. 3 CBA'!$C$26:$D$26</c:f>
              <c:strCache>
                <c:ptCount val="2"/>
                <c:pt idx="0">
                  <c:v>Composting</c:v>
                </c:pt>
                <c:pt idx="1">
                  <c:v>Incineration</c:v>
                </c:pt>
              </c:strCache>
            </c:strRef>
          </c:cat>
          <c:val>
            <c:numRef>
              <c:f>'Cat. 3 CBA'!$C$29:$D$29</c:f>
              <c:numCache>
                <c:formatCode>0.00</c:formatCode>
                <c:ptCount val="2"/>
                <c:pt idx="0">
                  <c:v>-12.862499999999999</c:v>
                </c:pt>
                <c:pt idx="1">
                  <c:v>0</c:v>
                </c:pt>
              </c:numCache>
            </c:numRef>
          </c:val>
        </c:ser>
        <c:ser>
          <c:idx val="3"/>
          <c:order val="3"/>
          <c:tx>
            <c:strRef>
              <c:f>'Cat. 3 CBA'!$B$30</c:f>
              <c:strCache>
                <c:ptCount val="1"/>
                <c:pt idx="0">
                  <c:v>Replacement of Fertilizers</c:v>
                </c:pt>
              </c:strCache>
            </c:strRef>
          </c:tx>
          <c:spPr>
            <a:solidFill>
              <a:srgbClr val="993300"/>
            </a:solidFill>
          </c:spPr>
          <c:cat>
            <c:strRef>
              <c:f>'Cat. 3 CBA'!$C$26:$D$26</c:f>
              <c:strCache>
                <c:ptCount val="2"/>
                <c:pt idx="0">
                  <c:v>Composting</c:v>
                </c:pt>
                <c:pt idx="1">
                  <c:v>Incineration</c:v>
                </c:pt>
              </c:strCache>
            </c:strRef>
          </c:cat>
          <c:val>
            <c:numRef>
              <c:f>'Cat. 3 CBA'!$C$30:$D$30</c:f>
              <c:numCache>
                <c:formatCode>0.00</c:formatCode>
                <c:ptCount val="2"/>
                <c:pt idx="0">
                  <c:v>-12.249999999999998</c:v>
                </c:pt>
                <c:pt idx="1">
                  <c:v>0</c:v>
                </c:pt>
              </c:numCache>
            </c:numRef>
          </c:val>
        </c:ser>
        <c:ser>
          <c:idx val="4"/>
          <c:order val="4"/>
          <c:tx>
            <c:strRef>
              <c:f>'Cat. 3 CBA'!$B$31</c:f>
              <c:strCache>
                <c:ptCount val="1"/>
                <c:pt idx="0">
                  <c:v>Humus Formation</c:v>
                </c:pt>
              </c:strCache>
            </c:strRef>
          </c:tx>
          <c:cat>
            <c:strRef>
              <c:f>'Cat. 3 CBA'!$C$26:$D$26</c:f>
              <c:strCache>
                <c:ptCount val="2"/>
                <c:pt idx="0">
                  <c:v>Composting</c:v>
                </c:pt>
                <c:pt idx="1">
                  <c:v>Incineration</c:v>
                </c:pt>
              </c:strCache>
            </c:strRef>
          </c:cat>
          <c:val>
            <c:numRef>
              <c:f>'Cat. 3 CBA'!$C$31:$D$31</c:f>
              <c:numCache>
                <c:formatCode>0.00</c:formatCode>
                <c:ptCount val="2"/>
                <c:pt idx="0">
                  <c:v>-121</c:v>
                </c:pt>
                <c:pt idx="1">
                  <c:v>0</c:v>
                </c:pt>
              </c:numCache>
            </c:numRef>
          </c:val>
        </c:ser>
        <c:ser>
          <c:idx val="5"/>
          <c:order val="5"/>
          <c:tx>
            <c:strRef>
              <c:f>'Cat. 3 CBA'!$B$32</c:f>
              <c:strCache>
                <c:ptCount val="1"/>
                <c:pt idx="0">
                  <c:v>Conversion to Heat</c:v>
                </c:pt>
              </c:strCache>
            </c:strRef>
          </c:tx>
          <c:spPr>
            <a:solidFill>
              <a:srgbClr val="003366"/>
            </a:solidFill>
          </c:spPr>
          <c:cat>
            <c:strRef>
              <c:f>'Cat. 3 CBA'!$C$26:$D$26</c:f>
              <c:strCache>
                <c:ptCount val="2"/>
                <c:pt idx="0">
                  <c:v>Composting</c:v>
                </c:pt>
                <c:pt idx="1">
                  <c:v>Incineration</c:v>
                </c:pt>
              </c:strCache>
            </c:strRef>
          </c:cat>
          <c:val>
            <c:numRef>
              <c:f>'Cat. 3 CBA'!$C$32:$D$32</c:f>
              <c:numCache>
                <c:formatCode>0.00</c:formatCode>
                <c:ptCount val="2"/>
                <c:pt idx="0">
                  <c:v>0</c:v>
                </c:pt>
                <c:pt idx="1">
                  <c:v>-417.42999999999995</c:v>
                </c:pt>
              </c:numCache>
            </c:numRef>
          </c:val>
        </c:ser>
        <c:overlap val="100"/>
        <c:axId val="113384064"/>
        <c:axId val="113389952"/>
      </c:barChart>
      <c:catAx>
        <c:axId val="113384064"/>
        <c:scaling>
          <c:orientation val="minMax"/>
        </c:scaling>
        <c:axPos val="b"/>
        <c:majorTickMark val="none"/>
        <c:tickLblPos val="nextTo"/>
        <c:txPr>
          <a:bodyPr/>
          <a:lstStyle/>
          <a:p>
            <a:pPr>
              <a:defRPr sz="2000" b="0">
                <a:solidFill>
                  <a:sysClr val="windowText" lastClr="000000"/>
                </a:solidFill>
              </a:defRPr>
            </a:pPr>
            <a:endParaRPr lang="en-US"/>
          </a:p>
        </c:txPr>
        <c:crossAx val="113389952"/>
        <c:crosses val="autoZero"/>
        <c:auto val="1"/>
        <c:lblAlgn val="ctr"/>
        <c:lblOffset val="250"/>
      </c:catAx>
      <c:valAx>
        <c:axId val="113389952"/>
        <c:scaling>
          <c:orientation val="minMax"/>
        </c:scaling>
        <c:axPos val="l"/>
        <c:majorGridlines/>
        <c:title>
          <c:tx>
            <c:rich>
              <a:bodyPr rot="-5400000" vert="horz"/>
              <a:lstStyle/>
              <a:p>
                <a:pPr>
                  <a:defRPr sz="1700" b="0">
                    <a:ln>
                      <a:noFill/>
                    </a:ln>
                  </a:defRPr>
                </a:pPr>
                <a:r>
                  <a:rPr lang="en-US" sz="1700" b="0">
                    <a:ln>
                      <a:noFill/>
                    </a:ln>
                  </a:rPr>
                  <a:t>kgCO2 emitted per tonne of garden</a:t>
                </a:r>
                <a:r>
                  <a:rPr lang="en-US" sz="1700" b="0" baseline="0">
                    <a:ln>
                      <a:noFill/>
                    </a:ln>
                  </a:rPr>
                  <a:t> waste processed</a:t>
                </a:r>
                <a:endParaRPr lang="en-US" sz="1700" b="0">
                  <a:ln>
                    <a:noFill/>
                  </a:ln>
                </a:endParaRPr>
              </a:p>
            </c:rich>
          </c:tx>
          <c:layout/>
        </c:title>
        <c:numFmt formatCode="0.00" sourceLinked="1"/>
        <c:tickLblPos val="nextTo"/>
        <c:txPr>
          <a:bodyPr/>
          <a:lstStyle/>
          <a:p>
            <a:pPr>
              <a:defRPr sz="1600" b="0"/>
            </a:pPr>
            <a:endParaRPr lang="en-US"/>
          </a:p>
        </c:txPr>
        <c:crossAx val="113384064"/>
        <c:crosses val="autoZero"/>
        <c:crossBetween val="between"/>
      </c:valAx>
    </c:plotArea>
    <c:legend>
      <c:legendPos val="b"/>
      <c:layout>
        <c:manualLayout>
          <c:xMode val="edge"/>
          <c:yMode val="edge"/>
          <c:x val="0.14511306791743836"/>
          <c:y val="0.832702256980558"/>
          <c:w val="0.83733854534237151"/>
          <c:h val="0.11486595277709059"/>
        </c:manualLayout>
      </c:layout>
      <c:txPr>
        <a:bodyPr/>
        <a:lstStyle/>
        <a:p>
          <a:pPr>
            <a:defRPr sz="1600" b="0">
              <a:ln>
                <a:noFill/>
              </a:ln>
            </a:defRPr>
          </a:pPr>
          <a:endParaRPr lang="en-US"/>
        </a:p>
      </c:txPr>
    </c:legend>
    <c:plotVisOnly val="1"/>
  </c:chart>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b="0"/>
            </a:pPr>
            <a:r>
              <a:rPr lang="en-US" sz="1800" b="0" i="0" baseline="0">
                <a:latin typeface="+mn-lt"/>
              </a:rPr>
              <a:t>Heat Only Plant with Heat Re-Cooling</a:t>
            </a:r>
          </a:p>
        </c:rich>
      </c:tx>
      <c:layout/>
    </c:title>
    <c:plotArea>
      <c:layout>
        <c:manualLayout>
          <c:layoutTarget val="inner"/>
          <c:xMode val="edge"/>
          <c:yMode val="edge"/>
          <c:x val="0.1458295118957682"/>
          <c:y val="8.7218266460835109E-2"/>
          <c:w val="0.83808446692572414"/>
          <c:h val="0.73302135730058005"/>
        </c:manualLayout>
      </c:layout>
      <c:barChart>
        <c:barDir val="col"/>
        <c:grouping val="stacked"/>
        <c:ser>
          <c:idx val="0"/>
          <c:order val="0"/>
          <c:tx>
            <c:strRef>
              <c:f>'Cat. 4 CBA'!$B$27</c:f>
              <c:strCache>
                <c:ptCount val="1"/>
                <c:pt idx="0">
                  <c:v>Transportation</c:v>
                </c:pt>
              </c:strCache>
            </c:strRef>
          </c:tx>
          <c:spPr>
            <a:solidFill>
              <a:schemeClr val="accent1"/>
            </a:solidFill>
          </c:spPr>
          <c:cat>
            <c:strRef>
              <c:f>'Cat. 4 CBA'!$C$26:$D$26</c:f>
              <c:strCache>
                <c:ptCount val="2"/>
                <c:pt idx="0">
                  <c:v>Composting</c:v>
                </c:pt>
                <c:pt idx="1">
                  <c:v>Incineration</c:v>
                </c:pt>
              </c:strCache>
            </c:strRef>
          </c:cat>
          <c:val>
            <c:numRef>
              <c:f>'Cat. 4 CBA'!$C$27:$D$27</c:f>
              <c:numCache>
                <c:formatCode>0.00</c:formatCode>
                <c:ptCount val="2"/>
                <c:pt idx="0">
                  <c:v>12.015000000000001</c:v>
                </c:pt>
                <c:pt idx="1">
                  <c:v>8.01</c:v>
                </c:pt>
              </c:numCache>
            </c:numRef>
          </c:val>
        </c:ser>
        <c:ser>
          <c:idx val="1"/>
          <c:order val="1"/>
          <c:tx>
            <c:strRef>
              <c:f>'Cat. 4 CBA'!$B$28</c:f>
              <c:strCache>
                <c:ptCount val="1"/>
                <c:pt idx="0">
                  <c:v>Processing</c:v>
                </c:pt>
              </c:strCache>
            </c:strRef>
          </c:tx>
          <c:spPr>
            <a:solidFill>
              <a:schemeClr val="accent6"/>
            </a:solidFill>
          </c:spPr>
          <c:cat>
            <c:strRef>
              <c:f>'Cat. 4 CBA'!$C$26:$D$26</c:f>
              <c:strCache>
                <c:ptCount val="2"/>
                <c:pt idx="0">
                  <c:v>Composting</c:v>
                </c:pt>
                <c:pt idx="1">
                  <c:v>Incineration</c:v>
                </c:pt>
              </c:strCache>
            </c:strRef>
          </c:cat>
          <c:val>
            <c:numRef>
              <c:f>'Cat. 4 CBA'!$C$28:$D$28</c:f>
              <c:numCache>
                <c:formatCode>0.00</c:formatCode>
                <c:ptCount val="2"/>
                <c:pt idx="0">
                  <c:v>33.375</c:v>
                </c:pt>
                <c:pt idx="1">
                  <c:v>21.288930000000001</c:v>
                </c:pt>
              </c:numCache>
            </c:numRef>
          </c:val>
        </c:ser>
        <c:ser>
          <c:idx val="2"/>
          <c:order val="2"/>
          <c:tx>
            <c:strRef>
              <c:f>'Cat. 4 CBA'!$B$29</c:f>
              <c:strCache>
                <c:ptCount val="1"/>
                <c:pt idx="0">
                  <c:v>Replacement of Peat</c:v>
                </c:pt>
              </c:strCache>
            </c:strRef>
          </c:tx>
          <c:spPr>
            <a:solidFill>
              <a:srgbClr val="CC9933"/>
            </a:solidFill>
          </c:spPr>
          <c:cat>
            <c:strRef>
              <c:f>'Cat. 4 CBA'!$C$26:$D$26</c:f>
              <c:strCache>
                <c:ptCount val="2"/>
                <c:pt idx="0">
                  <c:v>Composting</c:v>
                </c:pt>
                <c:pt idx="1">
                  <c:v>Incineration</c:v>
                </c:pt>
              </c:strCache>
            </c:strRef>
          </c:cat>
          <c:val>
            <c:numRef>
              <c:f>'Cat. 4 CBA'!$C$29:$D$29</c:f>
              <c:numCache>
                <c:formatCode>0.00</c:formatCode>
                <c:ptCount val="2"/>
                <c:pt idx="0">
                  <c:v>-12.862499999999999</c:v>
                </c:pt>
                <c:pt idx="1">
                  <c:v>0</c:v>
                </c:pt>
              </c:numCache>
            </c:numRef>
          </c:val>
        </c:ser>
        <c:ser>
          <c:idx val="3"/>
          <c:order val="3"/>
          <c:tx>
            <c:strRef>
              <c:f>'Cat. 4 CBA'!$B$30</c:f>
              <c:strCache>
                <c:ptCount val="1"/>
                <c:pt idx="0">
                  <c:v>Replacement of Fertilizers</c:v>
                </c:pt>
              </c:strCache>
            </c:strRef>
          </c:tx>
          <c:spPr>
            <a:solidFill>
              <a:srgbClr val="993300"/>
            </a:solidFill>
          </c:spPr>
          <c:cat>
            <c:strRef>
              <c:f>'Cat. 4 CBA'!$C$26:$D$26</c:f>
              <c:strCache>
                <c:ptCount val="2"/>
                <c:pt idx="0">
                  <c:v>Composting</c:v>
                </c:pt>
                <c:pt idx="1">
                  <c:v>Incineration</c:v>
                </c:pt>
              </c:strCache>
            </c:strRef>
          </c:cat>
          <c:val>
            <c:numRef>
              <c:f>'Cat. 4 CBA'!$C$30:$D$30</c:f>
              <c:numCache>
                <c:formatCode>0.00</c:formatCode>
                <c:ptCount val="2"/>
                <c:pt idx="0">
                  <c:v>-12.249999999999998</c:v>
                </c:pt>
                <c:pt idx="1">
                  <c:v>0</c:v>
                </c:pt>
              </c:numCache>
            </c:numRef>
          </c:val>
        </c:ser>
        <c:ser>
          <c:idx val="4"/>
          <c:order val="4"/>
          <c:tx>
            <c:strRef>
              <c:f>'Cat. 4 CBA'!$B$31</c:f>
              <c:strCache>
                <c:ptCount val="1"/>
                <c:pt idx="0">
                  <c:v>Humus Formation</c:v>
                </c:pt>
              </c:strCache>
            </c:strRef>
          </c:tx>
          <c:cat>
            <c:strRef>
              <c:f>'Cat. 4 CBA'!$C$26:$D$26</c:f>
              <c:strCache>
                <c:ptCount val="2"/>
                <c:pt idx="0">
                  <c:v>Composting</c:v>
                </c:pt>
                <c:pt idx="1">
                  <c:v>Incineration</c:v>
                </c:pt>
              </c:strCache>
            </c:strRef>
          </c:cat>
          <c:val>
            <c:numRef>
              <c:f>'Cat. 4 CBA'!$C$31:$D$31</c:f>
              <c:numCache>
                <c:formatCode>0.00</c:formatCode>
                <c:ptCount val="2"/>
                <c:pt idx="0">
                  <c:v>-121</c:v>
                </c:pt>
                <c:pt idx="1">
                  <c:v>0</c:v>
                </c:pt>
              </c:numCache>
            </c:numRef>
          </c:val>
        </c:ser>
        <c:overlap val="100"/>
        <c:axId val="113519232"/>
        <c:axId val="113541504"/>
      </c:barChart>
      <c:catAx>
        <c:axId val="113519232"/>
        <c:scaling>
          <c:orientation val="minMax"/>
        </c:scaling>
        <c:axPos val="b"/>
        <c:majorTickMark val="none"/>
        <c:tickLblPos val="nextTo"/>
        <c:txPr>
          <a:bodyPr/>
          <a:lstStyle/>
          <a:p>
            <a:pPr>
              <a:defRPr sz="2000" b="0" baseline="0">
                <a:solidFill>
                  <a:sysClr val="windowText" lastClr="000000"/>
                </a:solidFill>
              </a:defRPr>
            </a:pPr>
            <a:endParaRPr lang="en-US"/>
          </a:p>
        </c:txPr>
        <c:crossAx val="113541504"/>
        <c:crosses val="autoZero"/>
        <c:auto val="1"/>
        <c:lblAlgn val="ctr"/>
        <c:lblOffset val="400"/>
      </c:catAx>
      <c:valAx>
        <c:axId val="113541504"/>
        <c:scaling>
          <c:orientation val="minMax"/>
        </c:scaling>
        <c:axPos val="l"/>
        <c:majorGridlines/>
        <c:title>
          <c:tx>
            <c:rich>
              <a:bodyPr rot="-5400000" vert="horz"/>
              <a:lstStyle/>
              <a:p>
                <a:pPr>
                  <a:defRPr sz="1700" b="0">
                    <a:ln>
                      <a:noFill/>
                    </a:ln>
                  </a:defRPr>
                </a:pPr>
                <a:r>
                  <a:rPr lang="en-US" sz="1700" b="0">
                    <a:ln>
                      <a:noFill/>
                    </a:ln>
                  </a:rPr>
                  <a:t>kgCO2 emitted per tonne of garden</a:t>
                </a:r>
                <a:r>
                  <a:rPr lang="en-US" sz="1700" b="0" baseline="0">
                    <a:ln>
                      <a:noFill/>
                    </a:ln>
                  </a:rPr>
                  <a:t> waste processed</a:t>
                </a:r>
                <a:endParaRPr lang="en-US" sz="1700" b="0">
                  <a:ln>
                    <a:noFill/>
                  </a:ln>
                </a:endParaRPr>
              </a:p>
            </c:rich>
          </c:tx>
          <c:layout/>
        </c:title>
        <c:numFmt formatCode="0.00" sourceLinked="1"/>
        <c:tickLblPos val="nextTo"/>
        <c:txPr>
          <a:bodyPr/>
          <a:lstStyle/>
          <a:p>
            <a:pPr>
              <a:defRPr sz="1600" b="0"/>
            </a:pPr>
            <a:endParaRPr lang="en-US"/>
          </a:p>
        </c:txPr>
        <c:crossAx val="113519232"/>
        <c:crosses val="autoZero"/>
        <c:crossBetween val="between"/>
      </c:valAx>
    </c:plotArea>
    <c:legend>
      <c:legendPos val="b"/>
      <c:layout>
        <c:manualLayout>
          <c:xMode val="edge"/>
          <c:yMode val="edge"/>
          <c:x val="0.14511306791743836"/>
          <c:y val="0.83270225698055811"/>
          <c:w val="0.83733854534237151"/>
          <c:h val="0.11522894209415302"/>
        </c:manualLayout>
      </c:layout>
      <c:txPr>
        <a:bodyPr/>
        <a:lstStyle/>
        <a:p>
          <a:pPr>
            <a:defRPr sz="1600" b="0">
              <a:ln>
                <a:noFill/>
              </a:ln>
            </a:defRPr>
          </a:pPr>
          <a:endParaRPr lang="en-US"/>
        </a:p>
      </c:txP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sheetPr/>
  <sheetViews>
    <sheetView zoomScale="8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8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8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8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84559" cy="62977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84559" cy="62977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84559" cy="62977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84559" cy="6297706"/>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WPI Color Palatte">
      <a:dk1>
        <a:sysClr val="windowText" lastClr="000000"/>
      </a:dk1>
      <a:lt1>
        <a:sysClr val="window" lastClr="FFFFFF"/>
      </a:lt1>
      <a:dk2>
        <a:srgbClr val="B31B34"/>
      </a:dk2>
      <a:lt2>
        <a:srgbClr val="999999"/>
      </a:lt2>
      <a:accent1>
        <a:srgbClr val="3399CC"/>
      </a:accent1>
      <a:accent2>
        <a:srgbClr val="CC6633"/>
      </a:accent2>
      <a:accent3>
        <a:srgbClr val="336633"/>
      </a:accent3>
      <a:accent4>
        <a:srgbClr val="CC9933"/>
      </a:accent4>
      <a:accent5>
        <a:srgbClr val="006666"/>
      </a:accent5>
      <a:accent6>
        <a:srgbClr val="FFCC33"/>
      </a:accent6>
      <a:hlink>
        <a:srgbClr val="336699"/>
      </a:hlink>
      <a:folHlink>
        <a:srgbClr val="003366"/>
      </a:folHlink>
    </a:clrScheme>
    <a:fontScheme name="WPI Fonts">
      <a:majorFont>
        <a:latin typeface="Futura Lt BT"/>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K26"/>
  <sheetViews>
    <sheetView showGridLines="0" tabSelected="1" zoomScale="85" zoomScaleNormal="85" workbookViewId="0"/>
  </sheetViews>
  <sheetFormatPr defaultRowHeight="15"/>
  <cols>
    <col min="2" max="2" width="14.7109375" bestFit="1" customWidth="1"/>
    <col min="3" max="3" width="12" bestFit="1" customWidth="1"/>
    <col min="4" max="4" width="5.28515625" bestFit="1" customWidth="1"/>
    <col min="5" max="5" width="4" bestFit="1" customWidth="1"/>
    <col min="6" max="6" width="43.42578125" bestFit="1" customWidth="1"/>
  </cols>
  <sheetData>
    <row r="2" spans="2:11">
      <c r="B2" s="103" t="s">
        <v>85</v>
      </c>
      <c r="C2" s="103"/>
    </row>
    <row r="3" spans="2:11">
      <c r="B3" s="104"/>
      <c r="C3" s="104"/>
    </row>
    <row r="4" spans="2:11" ht="15" customHeight="1">
      <c r="B4" s="89" t="s">
        <v>87</v>
      </c>
      <c r="C4" s="89"/>
      <c r="D4" s="89"/>
      <c r="E4" s="89"/>
      <c r="F4" s="89"/>
      <c r="G4" s="89"/>
      <c r="H4" s="90"/>
      <c r="I4" s="90"/>
      <c r="J4" s="90"/>
      <c r="K4" s="90"/>
    </row>
    <row r="5" spans="2:11">
      <c r="B5" s="89"/>
      <c r="C5" s="89"/>
      <c r="D5" s="89"/>
      <c r="E5" s="89"/>
      <c r="F5" s="89"/>
      <c r="G5" s="89"/>
      <c r="H5" s="90"/>
      <c r="I5" s="90"/>
      <c r="J5" s="90"/>
      <c r="K5" s="90"/>
    </row>
    <row r="6" spans="2:11">
      <c r="B6" s="89"/>
      <c r="C6" s="89"/>
      <c r="D6" s="89"/>
      <c r="E6" s="89"/>
      <c r="F6" s="89"/>
      <c r="G6" s="89"/>
      <c r="H6" s="90"/>
      <c r="I6" s="90"/>
      <c r="J6" s="90"/>
      <c r="K6" s="90"/>
    </row>
    <row r="7" spans="2:11">
      <c r="B7" s="89"/>
      <c r="C7" s="89"/>
      <c r="D7" s="89"/>
      <c r="E7" s="89"/>
      <c r="F7" s="89"/>
      <c r="G7" s="89"/>
      <c r="H7" s="90"/>
    </row>
    <row r="8" spans="2:11">
      <c r="B8" s="98"/>
      <c r="C8" s="98"/>
      <c r="D8" s="98"/>
      <c r="E8" s="98"/>
      <c r="F8" s="98"/>
      <c r="G8" s="98"/>
    </row>
    <row r="9" spans="2:11">
      <c r="B9" s="91" t="s">
        <v>77</v>
      </c>
      <c r="C9" s="91"/>
      <c r="D9" s="98"/>
      <c r="E9" s="98"/>
      <c r="F9" s="98"/>
      <c r="G9" s="98"/>
      <c r="H9" s="90"/>
      <c r="I9" s="90"/>
      <c r="J9" s="90"/>
    </row>
    <row r="10" spans="2:11">
      <c r="B10" s="100" t="s">
        <v>88</v>
      </c>
      <c r="C10" s="99" t="s">
        <v>82</v>
      </c>
      <c r="D10" s="98"/>
      <c r="E10" s="98"/>
      <c r="F10" s="98"/>
      <c r="G10" s="98"/>
      <c r="H10" s="90"/>
      <c r="I10" s="90"/>
      <c r="J10" s="90"/>
    </row>
    <row r="11" spans="2:11">
      <c r="B11" s="101" t="s">
        <v>88</v>
      </c>
      <c r="C11" s="99" t="s">
        <v>83</v>
      </c>
      <c r="D11" s="98"/>
      <c r="E11" s="98"/>
      <c r="F11" s="98"/>
      <c r="G11" s="98"/>
      <c r="H11" s="90"/>
      <c r="I11" s="90"/>
      <c r="J11" s="90"/>
    </row>
    <row r="12" spans="2:11">
      <c r="B12" s="102" t="s">
        <v>88</v>
      </c>
      <c r="C12" s="99" t="s">
        <v>84</v>
      </c>
      <c r="D12" s="98"/>
      <c r="E12" s="98"/>
      <c r="F12" s="98"/>
      <c r="G12" s="98"/>
      <c r="H12" s="90"/>
      <c r="I12" s="90"/>
      <c r="J12" s="90"/>
    </row>
    <row r="13" spans="2:11">
      <c r="B13" s="98"/>
      <c r="C13" s="98"/>
      <c r="D13" s="98"/>
      <c r="E13" s="98"/>
      <c r="F13" s="98"/>
      <c r="G13" s="98"/>
      <c r="H13" s="90"/>
      <c r="I13" s="90"/>
      <c r="J13" s="90"/>
    </row>
    <row r="14" spans="2:11" ht="15" customHeight="1">
      <c r="B14" s="89" t="s">
        <v>71</v>
      </c>
      <c r="C14" s="89"/>
      <c r="D14" s="89"/>
      <c r="E14" s="89"/>
      <c r="F14" s="89"/>
      <c r="G14" s="89"/>
      <c r="H14" s="90"/>
      <c r="I14" s="90"/>
      <c r="J14" s="90"/>
      <c r="K14" s="90"/>
    </row>
    <row r="15" spans="2:11">
      <c r="B15" s="89"/>
      <c r="C15" s="89"/>
      <c r="D15" s="89"/>
      <c r="E15" s="89"/>
      <c r="F15" s="89"/>
      <c r="G15" s="89"/>
      <c r="H15" s="90"/>
      <c r="I15" s="90"/>
      <c r="J15" s="90"/>
      <c r="K15" s="90"/>
    </row>
    <row r="16" spans="2:11">
      <c r="B16" s="98"/>
      <c r="C16" s="98"/>
      <c r="D16" s="98"/>
      <c r="E16" s="98"/>
      <c r="F16" s="98"/>
      <c r="G16" s="98"/>
      <c r="H16" s="90"/>
      <c r="I16" s="90"/>
      <c r="J16" s="90"/>
    </row>
    <row r="17" spans="2:11">
      <c r="B17" s="91" t="s">
        <v>89</v>
      </c>
      <c r="C17" s="91"/>
      <c r="D17" s="91"/>
      <c r="E17" s="91"/>
      <c r="F17" s="91"/>
      <c r="G17" s="91"/>
      <c r="H17" s="93"/>
      <c r="I17" s="93"/>
      <c r="J17" s="93"/>
      <c r="K17" s="93"/>
    </row>
    <row r="18" spans="2:11">
      <c r="B18" s="91" t="s">
        <v>72</v>
      </c>
      <c r="C18" s="91"/>
      <c r="D18" s="91"/>
      <c r="E18" s="91"/>
      <c r="F18" s="91"/>
      <c r="G18" s="91"/>
      <c r="H18" s="93"/>
      <c r="I18" s="93"/>
      <c r="J18" s="93"/>
      <c r="K18" s="93"/>
    </row>
    <row r="19" spans="2:11">
      <c r="B19" s="91" t="s">
        <v>73</v>
      </c>
      <c r="C19" s="91"/>
      <c r="D19" s="91"/>
      <c r="E19" s="91"/>
      <c r="F19" s="91"/>
      <c r="G19" s="91"/>
      <c r="H19" s="93"/>
      <c r="I19" s="93"/>
      <c r="J19" s="93"/>
      <c r="K19" s="93"/>
    </row>
    <row r="20" spans="2:11">
      <c r="B20" s="91" t="s">
        <v>74</v>
      </c>
      <c r="C20" s="91"/>
      <c r="D20" s="91"/>
      <c r="E20" s="91"/>
      <c r="F20" s="91"/>
      <c r="G20" s="91"/>
      <c r="H20" s="93"/>
      <c r="I20" s="93"/>
      <c r="J20" s="93"/>
      <c r="K20" s="93"/>
    </row>
    <row r="22" spans="2:11">
      <c r="B22" s="94" t="s">
        <v>86</v>
      </c>
      <c r="C22" s="95"/>
      <c r="D22" s="95"/>
      <c r="E22" s="95"/>
      <c r="F22" s="96"/>
      <c r="G22" s="93"/>
      <c r="H22" s="93"/>
      <c r="I22" s="93"/>
      <c r="J22" s="93"/>
      <c r="K22" s="93"/>
    </row>
    <row r="23" spans="2:11">
      <c r="B23" s="37" t="s">
        <v>78</v>
      </c>
      <c r="C23" s="97" t="str">
        <f>IF('Cat. 1 CBA'!F$12&gt;='Cat. 1 CBA'!F$21,"Incineration","Composting")</f>
        <v>Incineration</v>
      </c>
      <c r="D23" s="62" t="s">
        <v>76</v>
      </c>
      <c r="E23" s="92">
        <f>ABS('Cat. 1 CBA'!F$12-'Cat. 1 CBA'!F$21)</f>
        <v>405.28616388888895</v>
      </c>
      <c r="F23" s="3" t="s">
        <v>75</v>
      </c>
    </row>
    <row r="24" spans="2:11">
      <c r="B24" s="37" t="s">
        <v>79</v>
      </c>
      <c r="C24" s="97" t="str">
        <f>IF('Cat. 2 CBA'!F$12&gt;='Cat. 2 CBA'!F$21,"Incineration","Composting")</f>
        <v>Incineration</v>
      </c>
      <c r="D24" s="62" t="s">
        <v>76</v>
      </c>
      <c r="E24" s="92">
        <f>ABS('Cat. 2 CBA'!F$12-'Cat. 2 CBA'!F$21)</f>
        <v>58.819263888888912</v>
      </c>
      <c r="F24" s="3" t="s">
        <v>75</v>
      </c>
    </row>
    <row r="25" spans="2:11">
      <c r="B25" s="37" t="s">
        <v>80</v>
      </c>
      <c r="C25" s="97" t="str">
        <f>IF('Cat. 3 CBA'!F$12&gt;='Cat. 3 CBA'!F$21,"Incineration","Composting")</f>
        <v>Incineration</v>
      </c>
      <c r="D25" s="62" t="s">
        <v>76</v>
      </c>
      <c r="E25" s="92">
        <f>ABS('Cat. 3 CBA'!F$12-'Cat. 3 CBA'!F$21)</f>
        <v>287.40856999999994</v>
      </c>
      <c r="F25" s="3" t="s">
        <v>75</v>
      </c>
    </row>
    <row r="26" spans="2:11">
      <c r="B26" s="37" t="s">
        <v>81</v>
      </c>
      <c r="C26" s="97" t="str">
        <f>IF('Cat. 4 CBA'!F$12&gt;='Cat. 4 CBA'!F$21,"Incineration","Composting")</f>
        <v>Composting</v>
      </c>
      <c r="D26" s="62" t="s">
        <v>76</v>
      </c>
      <c r="E26" s="92">
        <f>ABS('Cat. 4 CBA'!F$12-'Cat. 4 CBA'!F$21)</f>
        <v>130.02143000000001</v>
      </c>
      <c r="F26" s="3" t="s">
        <v>75</v>
      </c>
    </row>
  </sheetData>
  <mergeCells count="9">
    <mergeCell ref="B19:G19"/>
    <mergeCell ref="B20:G20"/>
    <mergeCell ref="B14:G15"/>
    <mergeCell ref="B4:G7"/>
    <mergeCell ref="B9:C9"/>
    <mergeCell ref="B2:C2"/>
    <mergeCell ref="B17:G17"/>
    <mergeCell ref="B18:G18"/>
    <mergeCell ref="B22:F22"/>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4"/>
  </sheetPr>
  <dimension ref="B2:D40"/>
  <sheetViews>
    <sheetView showGridLines="0" zoomScale="85" zoomScaleNormal="85" workbookViewId="0"/>
  </sheetViews>
  <sheetFormatPr defaultRowHeight="15"/>
  <cols>
    <col min="1" max="1" width="9.140625" style="73"/>
    <col min="2" max="2" width="58.140625" style="73" customWidth="1"/>
    <col min="3" max="3" width="7.140625" style="73" customWidth="1"/>
    <col min="4" max="16384" width="9.140625" style="73"/>
  </cols>
  <sheetData>
    <row r="2" spans="2:4">
      <c r="B2" s="71" t="s">
        <v>12</v>
      </c>
      <c r="C2" s="72"/>
    </row>
    <row r="3" spans="2:4">
      <c r="B3" s="74" t="s">
        <v>90</v>
      </c>
      <c r="C3" s="75" t="s">
        <v>11</v>
      </c>
    </row>
    <row r="4" spans="2:4">
      <c r="B4" s="76" t="s">
        <v>60</v>
      </c>
      <c r="C4" s="77">
        <v>152</v>
      </c>
      <c r="D4" s="73" t="s">
        <v>47</v>
      </c>
    </row>
    <row r="5" spans="2:4">
      <c r="B5" s="76" t="s">
        <v>57</v>
      </c>
      <c r="C5" s="77">
        <v>95</v>
      </c>
      <c r="D5" s="73" t="s">
        <v>47</v>
      </c>
    </row>
    <row r="6" spans="2:4">
      <c r="B6" s="76" t="s">
        <v>32</v>
      </c>
      <c r="C6" s="78">
        <v>0.45</v>
      </c>
    </row>
    <row r="7" spans="2:4">
      <c r="B7" s="76" t="s">
        <v>58</v>
      </c>
      <c r="C7" s="77">
        <v>57</v>
      </c>
      <c r="D7" s="73" t="s">
        <v>47</v>
      </c>
    </row>
    <row r="8" spans="2:4">
      <c r="B8" s="76" t="s">
        <v>34</v>
      </c>
      <c r="C8" s="78">
        <v>0.75</v>
      </c>
    </row>
    <row r="9" spans="2:4">
      <c r="B9" s="76" t="s">
        <v>13</v>
      </c>
      <c r="C9" s="77">
        <v>2.67</v>
      </c>
      <c r="D9" s="73" t="s">
        <v>64</v>
      </c>
    </row>
    <row r="10" spans="2:4">
      <c r="B10" s="79" t="s">
        <v>61</v>
      </c>
      <c r="C10" s="80">
        <v>0.3</v>
      </c>
      <c r="D10" s="73" t="s">
        <v>24</v>
      </c>
    </row>
    <row r="11" spans="2:4">
      <c r="B11" s="79" t="s">
        <v>17</v>
      </c>
      <c r="C11" s="80">
        <f>1/8</f>
        <v>0.125</v>
      </c>
      <c r="D11" s="73" t="s">
        <v>70</v>
      </c>
    </row>
    <row r="13" spans="2:4">
      <c r="B13" s="71" t="s">
        <v>8</v>
      </c>
      <c r="C13" s="72"/>
    </row>
    <row r="14" spans="2:4">
      <c r="B14" s="74" t="s">
        <v>90</v>
      </c>
      <c r="C14" s="75" t="s">
        <v>11</v>
      </c>
    </row>
    <row r="15" spans="2:4">
      <c r="B15" s="76" t="s">
        <v>35</v>
      </c>
      <c r="C15" s="81">
        <v>0.84499999999999997</v>
      </c>
    </row>
    <row r="16" spans="2:4">
      <c r="B16" s="76" t="s">
        <v>36</v>
      </c>
      <c r="C16" s="81">
        <v>0.83</v>
      </c>
    </row>
    <row r="17" spans="2:4">
      <c r="B17" s="76" t="s">
        <v>37</v>
      </c>
      <c r="C17" s="81">
        <v>0.17</v>
      </c>
    </row>
    <row r="18" spans="2:4">
      <c r="B18" s="76" t="s">
        <v>43</v>
      </c>
      <c r="C18" s="81">
        <v>0.15</v>
      </c>
    </row>
    <row r="19" spans="2:4">
      <c r="B19" s="76" t="s">
        <v>38</v>
      </c>
      <c r="C19" s="81">
        <f>1-C18</f>
        <v>0.85</v>
      </c>
    </row>
    <row r="20" spans="2:4">
      <c r="B20" s="79" t="s">
        <v>49</v>
      </c>
      <c r="C20" s="82">
        <v>80</v>
      </c>
      <c r="D20" s="73" t="s">
        <v>69</v>
      </c>
    </row>
    <row r="21" spans="2:4">
      <c r="B21" s="79" t="s">
        <v>62</v>
      </c>
      <c r="C21" s="82">
        <v>6.5</v>
      </c>
      <c r="D21" s="73" t="s">
        <v>26</v>
      </c>
    </row>
    <row r="23" spans="2:4">
      <c r="B23" s="71" t="s">
        <v>7</v>
      </c>
      <c r="C23" s="72"/>
    </row>
    <row r="24" spans="2:4">
      <c r="B24" s="74" t="s">
        <v>90</v>
      </c>
      <c r="C24" s="75" t="s">
        <v>11</v>
      </c>
    </row>
    <row r="25" spans="2:4">
      <c r="B25" s="76" t="s">
        <v>59</v>
      </c>
      <c r="C25" s="77">
        <v>12.5</v>
      </c>
      <c r="D25" s="73" t="s">
        <v>25</v>
      </c>
    </row>
    <row r="26" spans="2:4">
      <c r="B26" s="76" t="s">
        <v>42</v>
      </c>
      <c r="C26" s="77">
        <v>60</v>
      </c>
      <c r="D26" s="73" t="s">
        <v>69</v>
      </c>
    </row>
    <row r="27" spans="2:4">
      <c r="B27" s="83" t="s">
        <v>63</v>
      </c>
      <c r="C27" s="80">
        <v>0.35</v>
      </c>
      <c r="D27" s="84" t="s">
        <v>39</v>
      </c>
    </row>
    <row r="28" spans="2:4">
      <c r="B28" s="83" t="s">
        <v>40</v>
      </c>
      <c r="C28" s="80">
        <v>0.25</v>
      </c>
      <c r="D28" s="84" t="s">
        <v>39</v>
      </c>
    </row>
    <row r="29" spans="2:4">
      <c r="B29" s="83" t="s">
        <v>14</v>
      </c>
      <c r="C29" s="80">
        <v>147</v>
      </c>
      <c r="D29" s="84" t="s">
        <v>65</v>
      </c>
    </row>
    <row r="30" spans="2:4">
      <c r="B30" s="83" t="s">
        <v>41</v>
      </c>
      <c r="C30" s="80">
        <v>0.1</v>
      </c>
      <c r="D30" s="84" t="s">
        <v>39</v>
      </c>
    </row>
    <row r="31" spans="2:4">
      <c r="B31" s="79" t="s">
        <v>15</v>
      </c>
      <c r="C31" s="80">
        <v>350</v>
      </c>
      <c r="D31" s="84" t="s">
        <v>65</v>
      </c>
    </row>
    <row r="32" spans="2:4">
      <c r="B32" s="85"/>
      <c r="C32" s="86"/>
    </row>
    <row r="33" spans="2:3">
      <c r="B33" s="85"/>
      <c r="C33" s="86"/>
    </row>
    <row r="34" spans="2:3">
      <c r="B34" s="85"/>
      <c r="C34" s="86"/>
    </row>
    <row r="35" spans="2:3">
      <c r="B35" s="85"/>
      <c r="C35" s="86"/>
    </row>
    <row r="36" spans="2:3">
      <c r="B36" s="85"/>
      <c r="C36" s="86"/>
    </row>
    <row r="37" spans="2:3">
      <c r="B37" s="85"/>
      <c r="C37" s="86"/>
    </row>
    <row r="38" spans="2:3">
      <c r="B38" s="85"/>
      <c r="C38" s="86"/>
    </row>
    <row r="39" spans="2:3">
      <c r="B39" s="85"/>
      <c r="C39" s="86"/>
    </row>
    <row r="40" spans="2:3">
      <c r="B40" s="85"/>
      <c r="C40" s="86"/>
    </row>
  </sheetData>
  <mergeCells count="3">
    <mergeCell ref="B2:C2"/>
    <mergeCell ref="B23:C23"/>
    <mergeCell ref="B13:C13"/>
  </mergeCells>
  <pageMargins left="0.7" right="0.7" top="0.75" bottom="0.75" header="0.3" footer="0.3"/>
  <pageSetup orientation="portrait" horizontalDpi="200" verticalDpi="200" copies="0" r:id="rId1"/>
</worksheet>
</file>

<file path=xl/worksheets/sheet3.xml><?xml version="1.0" encoding="utf-8"?>
<worksheet xmlns="http://schemas.openxmlformats.org/spreadsheetml/2006/main" xmlns:r="http://schemas.openxmlformats.org/officeDocument/2006/relationships">
  <sheetPr>
    <tabColor rgb="FF999999"/>
  </sheetPr>
  <dimension ref="A1:F37"/>
  <sheetViews>
    <sheetView showGridLines="0" zoomScale="85" zoomScaleNormal="85" workbookViewId="0"/>
  </sheetViews>
  <sheetFormatPr defaultRowHeight="15"/>
  <cols>
    <col min="1" max="1" width="9.140625" style="1"/>
    <col min="2" max="2" width="25.7109375" style="1" customWidth="1"/>
    <col min="3" max="3" width="20" style="1" customWidth="1"/>
    <col min="4" max="4" width="15.7109375" style="1" customWidth="1"/>
    <col min="5" max="5" width="24.42578125" style="1" customWidth="1"/>
    <col min="6" max="6" width="7.7109375" style="1" customWidth="1"/>
    <col min="7" max="10" width="9.140625" style="1" customWidth="1"/>
    <col min="11" max="16384" width="9.140625" style="1"/>
  </cols>
  <sheetData>
    <row r="1" spans="1:6">
      <c r="A1" s="1" t="s">
        <v>91</v>
      </c>
    </row>
    <row r="3" spans="1:6">
      <c r="B3" s="51" t="s">
        <v>30</v>
      </c>
      <c r="C3" s="52"/>
      <c r="D3" s="52"/>
      <c r="E3" s="52"/>
      <c r="F3" s="53"/>
    </row>
    <row r="4" spans="1:6">
      <c r="B4" s="9" t="s">
        <v>0</v>
      </c>
      <c r="C4" s="10" t="s">
        <v>33</v>
      </c>
      <c r="D4" s="10" t="s">
        <v>3</v>
      </c>
      <c r="E4" s="10" t="s">
        <v>27</v>
      </c>
      <c r="F4" s="11" t="s">
        <v>23</v>
      </c>
    </row>
    <row r="5" spans="1:6">
      <c r="B5" s="12" t="s">
        <v>50</v>
      </c>
      <c r="C5" s="21">
        <f>Composting!C7</f>
        <v>2.25</v>
      </c>
      <c r="D5" s="13" t="s">
        <v>9</v>
      </c>
      <c r="E5" s="23">
        <f>Inputs!C9</f>
        <v>2.67</v>
      </c>
      <c r="F5" s="16">
        <f t="shared" ref="F5:F10" si="0">C5*E5</f>
        <v>6.0075000000000003</v>
      </c>
    </row>
    <row r="6" spans="1:6">
      <c r="B6" s="12" t="s">
        <v>51</v>
      </c>
      <c r="C6" s="21">
        <f>Composting!C7</f>
        <v>2.25</v>
      </c>
      <c r="D6" s="13" t="s">
        <v>9</v>
      </c>
      <c r="E6" s="23">
        <f>Inputs!C9</f>
        <v>2.67</v>
      </c>
      <c r="F6" s="16">
        <f t="shared" si="0"/>
        <v>6.0075000000000003</v>
      </c>
    </row>
    <row r="7" spans="1:6">
      <c r="B7" s="12" t="s">
        <v>4</v>
      </c>
      <c r="C7" s="21">
        <f>Inputs!C25</f>
        <v>12.5</v>
      </c>
      <c r="D7" s="13" t="s">
        <v>9</v>
      </c>
      <c r="E7" s="23">
        <f>Inputs!C9</f>
        <v>2.67</v>
      </c>
      <c r="F7" s="16">
        <f t="shared" si="0"/>
        <v>33.375</v>
      </c>
    </row>
    <row r="8" spans="1:6">
      <c r="B8" s="12" t="s">
        <v>18</v>
      </c>
      <c r="C8" s="27">
        <f>-Composting!C11</f>
        <v>-8.7499999999999994E-2</v>
      </c>
      <c r="D8" s="13" t="s">
        <v>21</v>
      </c>
      <c r="E8" s="19">
        <f>Inputs!C29</f>
        <v>147</v>
      </c>
      <c r="F8" s="16">
        <f t="shared" si="0"/>
        <v>-12.862499999999999</v>
      </c>
    </row>
    <row r="9" spans="1:6">
      <c r="B9" s="14" t="s">
        <v>10</v>
      </c>
      <c r="C9" s="28">
        <f>-Composting!C15</f>
        <v>-3.4999999999999996E-2</v>
      </c>
      <c r="D9" s="15" t="s">
        <v>2</v>
      </c>
      <c r="E9" s="20">
        <f>Inputs!C31</f>
        <v>350</v>
      </c>
      <c r="F9" s="17">
        <f t="shared" si="0"/>
        <v>-12.249999999999998</v>
      </c>
    </row>
    <row r="10" spans="1:6">
      <c r="B10" s="14" t="s">
        <v>54</v>
      </c>
      <c r="C10" s="28">
        <v>1</v>
      </c>
      <c r="D10" s="15" t="s">
        <v>55</v>
      </c>
      <c r="E10" s="20">
        <v>-121</v>
      </c>
      <c r="F10" s="17">
        <f t="shared" si="0"/>
        <v>-121</v>
      </c>
    </row>
    <row r="11" spans="1:6" ht="15.75" thickBot="1">
      <c r="B11" s="2"/>
      <c r="C11" s="2"/>
      <c r="D11" s="2"/>
      <c r="E11" s="2"/>
      <c r="F11" s="2"/>
    </row>
    <row r="12" spans="1:6" ht="15.75" thickBot="1">
      <c r="B12" s="2"/>
      <c r="C12" s="50" t="s">
        <v>19</v>
      </c>
      <c r="D12" s="50"/>
      <c r="E12" s="50"/>
      <c r="F12" s="87">
        <f>SUM(F5:F10)</f>
        <v>-100.7225</v>
      </c>
    </row>
    <row r="14" spans="1:6" ht="15" customHeight="1">
      <c r="B14" s="51" t="s">
        <v>31</v>
      </c>
      <c r="C14" s="52"/>
      <c r="D14" s="52"/>
      <c r="E14" s="52"/>
      <c r="F14" s="53"/>
    </row>
    <row r="15" spans="1:6" ht="15" customHeight="1">
      <c r="B15" s="9" t="s">
        <v>0</v>
      </c>
      <c r="C15" s="10" t="s">
        <v>33</v>
      </c>
      <c r="D15" s="10" t="s">
        <v>3</v>
      </c>
      <c r="E15" s="10" t="s">
        <v>27</v>
      </c>
      <c r="F15" s="11" t="s">
        <v>23</v>
      </c>
    </row>
    <row r="16" spans="1:6" ht="15" customHeight="1">
      <c r="B16" s="12" t="s">
        <v>1</v>
      </c>
      <c r="C16" s="21">
        <f>Incineration!C7</f>
        <v>3</v>
      </c>
      <c r="D16" s="13" t="s">
        <v>9</v>
      </c>
      <c r="E16" s="23">
        <f>Inputs!C9</f>
        <v>2.67</v>
      </c>
      <c r="F16" s="16">
        <f>C16*E16</f>
        <v>8.01</v>
      </c>
    </row>
    <row r="17" spans="2:6" ht="15" customHeight="1">
      <c r="B17" s="14" t="s">
        <v>4</v>
      </c>
      <c r="C17" s="22">
        <f>Incineration!C18</f>
        <v>0.14005875000000001</v>
      </c>
      <c r="D17" s="15" t="s">
        <v>29</v>
      </c>
      <c r="E17" s="18">
        <f>Incineration!C31</f>
        <v>211.11111111111111</v>
      </c>
      <c r="F17" s="17">
        <f>C17*E17</f>
        <v>29.567958333333337</v>
      </c>
    </row>
    <row r="18" spans="2:6" ht="15" customHeight="1">
      <c r="B18" s="14" t="s">
        <v>6</v>
      </c>
      <c r="C18" s="22">
        <f>-Incineration!C12</f>
        <v>-0.93372500000000003</v>
      </c>
      <c r="D18" s="15" t="s">
        <v>29</v>
      </c>
      <c r="E18" s="18">
        <f>Incineration!C31</f>
        <v>211.11111111111111</v>
      </c>
      <c r="F18" s="17">
        <f>C18*E18</f>
        <v>-197.11972222222224</v>
      </c>
    </row>
    <row r="19" spans="2:6" ht="15" customHeight="1">
      <c r="B19" s="14" t="s">
        <v>5</v>
      </c>
      <c r="C19" s="29">
        <f>-Incineration!C23</f>
        <v>-4.5587749999999998</v>
      </c>
      <c r="D19" s="15" t="s">
        <v>28</v>
      </c>
      <c r="E19" s="30">
        <f>Incineration!C35</f>
        <v>76</v>
      </c>
      <c r="F19" s="17">
        <f>C19*E19</f>
        <v>-346.46690000000001</v>
      </c>
    </row>
    <row r="20" spans="2:6" ht="15" customHeight="1" thickBot="1">
      <c r="B20" s="31"/>
      <c r="C20" s="32"/>
      <c r="D20" s="32"/>
      <c r="E20" s="32"/>
      <c r="F20" s="32"/>
    </row>
    <row r="21" spans="2:6" ht="15" customHeight="1" thickBot="1">
      <c r="C21" s="50" t="s">
        <v>20</v>
      </c>
      <c r="D21" s="50"/>
      <c r="E21" s="50"/>
      <c r="F21" s="88">
        <f>SUM(F16:F19)</f>
        <v>-506.00866388888892</v>
      </c>
    </row>
    <row r="22" spans="2:6" ht="15" customHeight="1"/>
    <row r="23" spans="2:6">
      <c r="C23" s="35"/>
    </row>
    <row r="24" spans="2:6" ht="15.75" thickBot="1"/>
    <row r="25" spans="2:6" ht="15.75" thickTop="1">
      <c r="B25" s="54" t="s">
        <v>56</v>
      </c>
      <c r="C25" s="55"/>
      <c r="D25" s="56"/>
    </row>
    <row r="26" spans="2:6">
      <c r="B26" s="41"/>
      <c r="C26" s="40" t="s">
        <v>7</v>
      </c>
      <c r="D26" s="42" t="s">
        <v>8</v>
      </c>
    </row>
    <row r="27" spans="2:6">
      <c r="B27" s="41" t="s">
        <v>1</v>
      </c>
      <c r="C27" s="38">
        <f>SUM(F5:F6)</f>
        <v>12.015000000000001</v>
      </c>
      <c r="D27" s="43">
        <f>F16</f>
        <v>8.01</v>
      </c>
    </row>
    <row r="28" spans="2:6">
      <c r="B28" s="41" t="str">
        <f>B7</f>
        <v>Processing</v>
      </c>
      <c r="C28" s="38">
        <f>F7</f>
        <v>33.375</v>
      </c>
      <c r="D28" s="43">
        <f>F17</f>
        <v>29.567958333333337</v>
      </c>
      <c r="E28" s="36"/>
    </row>
    <row r="29" spans="2:6">
      <c r="B29" s="41" t="str">
        <f>B8</f>
        <v>Replacement of Peat</v>
      </c>
      <c r="C29" s="38">
        <f>F8</f>
        <v>-12.862499999999999</v>
      </c>
      <c r="D29" s="43">
        <v>0</v>
      </c>
    </row>
    <row r="30" spans="2:6">
      <c r="B30" s="41" t="str">
        <f>B9</f>
        <v>Replacement of Fertilizers</v>
      </c>
      <c r="C30" s="38">
        <f>F9</f>
        <v>-12.249999999999998</v>
      </c>
      <c r="D30" s="43">
        <v>0</v>
      </c>
    </row>
    <row r="31" spans="2:6">
      <c r="B31" s="41" t="str">
        <f>B10</f>
        <v>Humus Formation</v>
      </c>
      <c r="C31" s="38">
        <f>F10</f>
        <v>-121</v>
      </c>
      <c r="D31" s="43">
        <v>0</v>
      </c>
    </row>
    <row r="32" spans="2:6">
      <c r="B32" s="41" t="str">
        <f>B18</f>
        <v>Conversion to Electricity</v>
      </c>
      <c r="C32" s="38">
        <v>0</v>
      </c>
      <c r="D32" s="43">
        <f>F18</f>
        <v>-197.11972222222224</v>
      </c>
    </row>
    <row r="33" spans="2:4" ht="15.75" thickBot="1">
      <c r="B33" s="44" t="str">
        <f>B19</f>
        <v>Conversion to Heat</v>
      </c>
      <c r="C33" s="45">
        <v>0</v>
      </c>
      <c r="D33" s="46">
        <f>F19</f>
        <v>-346.46690000000001</v>
      </c>
    </row>
    <row r="34" spans="2:4" ht="15.75" thickTop="1">
      <c r="B34" s="2"/>
    </row>
    <row r="35" spans="2:4">
      <c r="B35" s="2"/>
    </row>
    <row r="36" spans="2:4">
      <c r="B36" s="2"/>
    </row>
    <row r="37" spans="2:4">
      <c r="B37" s="2"/>
    </row>
  </sheetData>
  <mergeCells count="5">
    <mergeCell ref="C21:E21"/>
    <mergeCell ref="B3:F3"/>
    <mergeCell ref="B14:F14"/>
    <mergeCell ref="C12:E12"/>
    <mergeCell ref="B25:D25"/>
  </mergeCells>
  <conditionalFormatting sqref="F5:F10 F12 F16:F19 F21">
    <cfRule type="colorScale" priority="1">
      <colorScale>
        <cfvo type="min" val="0"/>
        <cfvo type="num" val="0"/>
        <cfvo type="max" val="0"/>
        <color theme="6" tint="0.39997558519241921"/>
        <color theme="9" tint="0.39997558519241921"/>
        <color theme="3" tint="0.39997558519241921"/>
      </colorScale>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999999"/>
  </sheetPr>
  <dimension ref="A1:F37"/>
  <sheetViews>
    <sheetView showGridLines="0" zoomScale="85" zoomScaleNormal="85" workbookViewId="0"/>
  </sheetViews>
  <sheetFormatPr defaultRowHeight="15"/>
  <cols>
    <col min="1" max="1" width="9.140625" style="1"/>
    <col min="2" max="2" width="25.7109375" style="1" customWidth="1"/>
    <col min="3" max="3" width="20" style="1" customWidth="1"/>
    <col min="4" max="4" width="15.7109375" style="1" customWidth="1"/>
    <col min="5" max="5" width="24.42578125" style="1" customWidth="1"/>
    <col min="6" max="6" width="7.7109375" style="1" customWidth="1"/>
    <col min="7" max="10" width="9.140625" style="1" customWidth="1"/>
    <col min="11" max="16384" width="9.140625" style="1"/>
  </cols>
  <sheetData>
    <row r="1" spans="1:6">
      <c r="A1" s="1" t="s">
        <v>92</v>
      </c>
    </row>
    <row r="3" spans="1:6">
      <c r="B3" s="51" t="s">
        <v>30</v>
      </c>
      <c r="C3" s="52"/>
      <c r="D3" s="52"/>
      <c r="E3" s="52"/>
      <c r="F3" s="53"/>
    </row>
    <row r="4" spans="1:6">
      <c r="B4" s="9" t="s">
        <v>0</v>
      </c>
      <c r="C4" s="10" t="s">
        <v>33</v>
      </c>
      <c r="D4" s="10" t="s">
        <v>3</v>
      </c>
      <c r="E4" s="10" t="s">
        <v>27</v>
      </c>
      <c r="F4" s="11" t="s">
        <v>23</v>
      </c>
    </row>
    <row r="5" spans="1:6">
      <c r="B5" s="12" t="s">
        <v>50</v>
      </c>
      <c r="C5" s="21">
        <f>Composting!C7</f>
        <v>2.25</v>
      </c>
      <c r="D5" s="13" t="s">
        <v>9</v>
      </c>
      <c r="E5" s="23">
        <f>Inputs!C9</f>
        <v>2.67</v>
      </c>
      <c r="F5" s="16">
        <f t="shared" ref="F5:F10" si="0">C5*E5</f>
        <v>6.0075000000000003</v>
      </c>
    </row>
    <row r="6" spans="1:6">
      <c r="B6" s="12" t="s">
        <v>51</v>
      </c>
      <c r="C6" s="21">
        <f>Composting!C7</f>
        <v>2.25</v>
      </c>
      <c r="D6" s="13" t="s">
        <v>9</v>
      </c>
      <c r="E6" s="23">
        <f>Inputs!C9</f>
        <v>2.67</v>
      </c>
      <c r="F6" s="16">
        <f t="shared" si="0"/>
        <v>6.0075000000000003</v>
      </c>
    </row>
    <row r="7" spans="1:6">
      <c r="B7" s="12" t="s">
        <v>4</v>
      </c>
      <c r="C7" s="21">
        <f>Inputs!C25</f>
        <v>12.5</v>
      </c>
      <c r="D7" s="13" t="s">
        <v>9</v>
      </c>
      <c r="E7" s="23">
        <f>Inputs!C9</f>
        <v>2.67</v>
      </c>
      <c r="F7" s="16">
        <f t="shared" si="0"/>
        <v>33.375</v>
      </c>
    </row>
    <row r="8" spans="1:6">
      <c r="B8" s="12" t="s">
        <v>18</v>
      </c>
      <c r="C8" s="27">
        <f>-Composting!C11</f>
        <v>-8.7499999999999994E-2</v>
      </c>
      <c r="D8" s="13" t="s">
        <v>21</v>
      </c>
      <c r="E8" s="19">
        <f>Inputs!C29</f>
        <v>147</v>
      </c>
      <c r="F8" s="16">
        <f t="shared" si="0"/>
        <v>-12.862499999999999</v>
      </c>
    </row>
    <row r="9" spans="1:6">
      <c r="B9" s="14" t="s">
        <v>10</v>
      </c>
      <c r="C9" s="28">
        <f>-Composting!C15</f>
        <v>-3.4999999999999996E-2</v>
      </c>
      <c r="D9" s="15" t="s">
        <v>2</v>
      </c>
      <c r="E9" s="20">
        <f>Inputs!C31</f>
        <v>350</v>
      </c>
      <c r="F9" s="17">
        <f t="shared" si="0"/>
        <v>-12.249999999999998</v>
      </c>
    </row>
    <row r="10" spans="1:6">
      <c r="B10" s="14" t="s">
        <v>54</v>
      </c>
      <c r="C10" s="28">
        <v>1</v>
      </c>
      <c r="D10" s="15" t="s">
        <v>55</v>
      </c>
      <c r="E10" s="20">
        <v>-121</v>
      </c>
      <c r="F10" s="17">
        <f t="shared" si="0"/>
        <v>-121</v>
      </c>
    </row>
    <row r="11" spans="1:6" ht="15.75" thickBot="1">
      <c r="B11" s="2"/>
      <c r="C11" s="2"/>
      <c r="D11" s="2"/>
      <c r="E11" s="2"/>
      <c r="F11" s="2"/>
    </row>
    <row r="12" spans="1:6" ht="15.75" thickBot="1">
      <c r="B12" s="2"/>
      <c r="C12" s="50" t="s">
        <v>19</v>
      </c>
      <c r="D12" s="50"/>
      <c r="E12" s="50"/>
      <c r="F12" s="87">
        <f>SUM(F5:F10)</f>
        <v>-100.7225</v>
      </c>
    </row>
    <row r="14" spans="1:6" ht="15" customHeight="1">
      <c r="B14" s="51" t="s">
        <v>31</v>
      </c>
      <c r="C14" s="52"/>
      <c r="D14" s="52"/>
      <c r="E14" s="52"/>
      <c r="F14" s="53"/>
    </row>
    <row r="15" spans="1:6" ht="15" customHeight="1">
      <c r="B15" s="9" t="s">
        <v>0</v>
      </c>
      <c r="C15" s="10" t="s">
        <v>33</v>
      </c>
      <c r="D15" s="10" t="s">
        <v>3</v>
      </c>
      <c r="E15" s="10" t="s">
        <v>27</v>
      </c>
      <c r="F15" s="11" t="s">
        <v>23</v>
      </c>
    </row>
    <row r="16" spans="1:6" ht="15" customHeight="1">
      <c r="B16" s="12" t="s">
        <v>1</v>
      </c>
      <c r="C16" s="21">
        <f>Incineration!C7</f>
        <v>3</v>
      </c>
      <c r="D16" s="13" t="s">
        <v>9</v>
      </c>
      <c r="E16" s="23">
        <f>Inputs!C9</f>
        <v>2.67</v>
      </c>
      <c r="F16" s="16">
        <f>C16*E16</f>
        <v>8.01</v>
      </c>
    </row>
    <row r="17" spans="2:6" ht="15" customHeight="1">
      <c r="B17" s="14" t="s">
        <v>4</v>
      </c>
      <c r="C17" s="22">
        <f>Incineration!C18</f>
        <v>0.14005875000000001</v>
      </c>
      <c r="D17" s="15" t="s">
        <v>29</v>
      </c>
      <c r="E17" s="18">
        <f>Incineration!C31</f>
        <v>211.11111111111111</v>
      </c>
      <c r="F17" s="17">
        <f>C17*E17</f>
        <v>29.567958333333337</v>
      </c>
    </row>
    <row r="18" spans="2:6" ht="15" customHeight="1">
      <c r="B18" s="14" t="s">
        <v>6</v>
      </c>
      <c r="C18" s="22">
        <f>-Incineration!C12</f>
        <v>-0.93372500000000003</v>
      </c>
      <c r="D18" s="15" t="s">
        <v>29</v>
      </c>
      <c r="E18" s="18">
        <f>Incineration!C31</f>
        <v>211.11111111111111</v>
      </c>
      <c r="F18" s="17">
        <f>C18*E18</f>
        <v>-197.11972222222224</v>
      </c>
    </row>
    <row r="19" spans="2:6" ht="15" customHeight="1">
      <c r="B19" s="14" t="s">
        <v>5</v>
      </c>
      <c r="C19" s="34">
        <v>0</v>
      </c>
      <c r="D19" s="15" t="s">
        <v>28</v>
      </c>
      <c r="E19" s="30">
        <f>Incineration!C35</f>
        <v>76</v>
      </c>
      <c r="F19" s="33">
        <v>0</v>
      </c>
    </row>
    <row r="20" spans="2:6" ht="15" customHeight="1" thickBot="1">
      <c r="B20" s="31"/>
      <c r="C20" s="32"/>
      <c r="D20" s="32"/>
      <c r="E20" s="32"/>
      <c r="F20" s="32"/>
    </row>
    <row r="21" spans="2:6" ht="15" customHeight="1" thickBot="1">
      <c r="C21" s="50" t="s">
        <v>20</v>
      </c>
      <c r="D21" s="50"/>
      <c r="E21" s="50"/>
      <c r="F21" s="88">
        <f>SUM(F16:F19)</f>
        <v>-159.54176388888891</v>
      </c>
    </row>
    <row r="22" spans="2:6" ht="15" customHeight="1"/>
    <row r="24" spans="2:6" ht="15.75" thickBot="1"/>
    <row r="25" spans="2:6" ht="15.75" thickTop="1">
      <c r="B25" s="54" t="s">
        <v>56</v>
      </c>
      <c r="C25" s="55"/>
      <c r="D25" s="56"/>
    </row>
    <row r="26" spans="2:6">
      <c r="B26" s="41"/>
      <c r="C26" s="40" t="s">
        <v>7</v>
      </c>
      <c r="D26" s="42" t="s">
        <v>8</v>
      </c>
    </row>
    <row r="27" spans="2:6">
      <c r="B27" s="41" t="s">
        <v>1</v>
      </c>
      <c r="C27" s="38">
        <f>SUM(F5:F6)</f>
        <v>12.015000000000001</v>
      </c>
      <c r="D27" s="43">
        <f>F16</f>
        <v>8.01</v>
      </c>
    </row>
    <row r="28" spans="2:6">
      <c r="B28" s="41" t="str">
        <f>B7</f>
        <v>Processing</v>
      </c>
      <c r="C28" s="38">
        <f>F7</f>
        <v>33.375</v>
      </c>
      <c r="D28" s="43">
        <f>F17</f>
        <v>29.567958333333337</v>
      </c>
    </row>
    <row r="29" spans="2:6">
      <c r="B29" s="41" t="str">
        <f>B8</f>
        <v>Replacement of Peat</v>
      </c>
      <c r="C29" s="38">
        <f>F8</f>
        <v>-12.862499999999999</v>
      </c>
      <c r="D29" s="43">
        <v>0</v>
      </c>
    </row>
    <row r="30" spans="2:6">
      <c r="B30" s="41" t="str">
        <f>B9</f>
        <v>Replacement of Fertilizers</v>
      </c>
      <c r="C30" s="38">
        <f>F9</f>
        <v>-12.249999999999998</v>
      </c>
      <c r="D30" s="43">
        <v>0</v>
      </c>
    </row>
    <row r="31" spans="2:6">
      <c r="B31" s="41" t="str">
        <f>B10</f>
        <v>Humus Formation</v>
      </c>
      <c r="C31" s="38">
        <f>F10</f>
        <v>-121</v>
      </c>
      <c r="D31" s="43">
        <v>0</v>
      </c>
    </row>
    <row r="32" spans="2:6" ht="15.75" thickBot="1">
      <c r="B32" s="47" t="str">
        <f>B18</f>
        <v>Conversion to Electricity</v>
      </c>
      <c r="C32" s="39">
        <v>0</v>
      </c>
      <c r="D32" s="48">
        <f>F18</f>
        <v>-197.11972222222224</v>
      </c>
    </row>
    <row r="33" spans="2:4" ht="15.75" thickTop="1">
      <c r="B33" s="49"/>
      <c r="C33" s="49"/>
      <c r="D33" s="49"/>
    </row>
    <row r="34" spans="2:4">
      <c r="B34" s="2"/>
    </row>
    <row r="35" spans="2:4">
      <c r="B35" s="2"/>
    </row>
    <row r="36" spans="2:4">
      <c r="B36" s="2"/>
    </row>
    <row r="37" spans="2:4">
      <c r="B37" s="2"/>
    </row>
  </sheetData>
  <mergeCells count="5">
    <mergeCell ref="B3:F3"/>
    <mergeCell ref="C12:E12"/>
    <mergeCell ref="B14:F14"/>
    <mergeCell ref="C21:E21"/>
    <mergeCell ref="B25:D25"/>
  </mergeCells>
  <conditionalFormatting sqref="F5:F10 F12">
    <cfRule type="colorScale" priority="39">
      <colorScale>
        <cfvo type="min" val="0"/>
        <cfvo type="num" val="0"/>
        <cfvo type="max" val="0"/>
        <color rgb="FF92D050"/>
        <color rgb="FFFFEB84"/>
        <color rgb="FFFF7D7D"/>
      </colorScale>
    </cfRule>
  </conditionalFormatting>
  <conditionalFormatting sqref="F12">
    <cfRule type="colorScale" priority="38">
      <colorScale>
        <cfvo type="min" val="0"/>
        <cfvo type="max" val="0"/>
        <color rgb="FF63BE7B"/>
        <color rgb="FFFFEF9C"/>
      </colorScale>
    </cfRule>
  </conditionalFormatting>
  <conditionalFormatting sqref="F16:F19 F21">
    <cfRule type="colorScale" priority="37">
      <colorScale>
        <cfvo type="min" val="0"/>
        <cfvo type="num" val="0"/>
        <cfvo type="max" val="0"/>
        <color rgb="FF92D050"/>
        <color rgb="FFFFEB84"/>
        <color rgb="FFFF7D7D"/>
      </colorScale>
    </cfRule>
  </conditionalFormatting>
  <conditionalFormatting sqref="F16:F19">
    <cfRule type="colorScale" priority="36">
      <colorScale>
        <cfvo type="min" val="0"/>
        <cfvo type="percentile" val="50"/>
        <cfvo type="max" val="0"/>
        <color rgb="FF63BE7B"/>
        <color rgb="FFFFEB84"/>
        <color rgb="FFF8696B"/>
      </colorScale>
    </cfRule>
  </conditionalFormatting>
  <conditionalFormatting sqref="F21">
    <cfRule type="colorScale" priority="35">
      <colorScale>
        <cfvo type="min" val="0"/>
        <cfvo type="max" val="0"/>
        <color rgb="FF63BE7B"/>
        <color rgb="FFFFEF9C"/>
      </colorScale>
    </cfRule>
  </conditionalFormatting>
  <conditionalFormatting sqref="F16:F19">
    <cfRule type="colorScale" priority="34">
      <colorScale>
        <cfvo type="min" val="0"/>
        <cfvo type="num" val="0"/>
        <cfvo type="max" val="0"/>
        <color rgb="FF92D050"/>
        <color rgb="FFFFEB84"/>
        <color rgb="FFFF7D7D"/>
      </colorScale>
    </cfRule>
  </conditionalFormatting>
  <conditionalFormatting sqref="F5:F10 F16:F19">
    <cfRule type="colorScale" priority="32">
      <colorScale>
        <cfvo type="min" val="0"/>
        <cfvo type="percentile" val="50"/>
        <cfvo type="max" val="0"/>
        <color theme="6" tint="0.39997558519241921"/>
        <color theme="9" tint="0.39997558519241921"/>
        <color theme="3" tint="0.39997558519241921"/>
      </colorScale>
    </cfRule>
    <cfRule type="colorScale" priority="33">
      <colorScale>
        <cfvo type="min" val="0"/>
        <cfvo type="percentile" val="50"/>
        <cfvo type="max" val="0"/>
        <color rgb="FF63BE7B"/>
        <color rgb="FFFFEB84"/>
        <color rgb="FFF8696B"/>
      </colorScale>
    </cfRule>
  </conditionalFormatting>
  <conditionalFormatting sqref="F12 F21">
    <cfRule type="colorScale" priority="2">
      <colorScale>
        <cfvo type="min" val="0"/>
        <cfvo type="max" val="0"/>
        <color theme="6" tint="0.39997558519241921"/>
        <color theme="3" tint="0.39997558519241921"/>
      </colorScale>
    </cfRule>
    <cfRule type="colorScale" priority="29">
      <colorScale>
        <cfvo type="min" val="0"/>
        <cfvo type="num" val="0"/>
        <cfvo type="max" val="0"/>
        <color theme="6" tint="0.39997558519241921"/>
        <color theme="9" tint="0.39997558519241921"/>
        <color theme="3" tint="0.39997558519241921"/>
      </colorScale>
    </cfRule>
    <cfRule type="colorScale" priority="30">
      <colorScale>
        <cfvo type="min" val="0"/>
        <cfvo type="num" val="0"/>
        <cfvo type="max" val="0"/>
        <color theme="6" tint="0.39997558519241921"/>
        <color rgb="FFFFEB84"/>
        <color theme="3" tint="0.39997558519241921"/>
      </colorScale>
    </cfRule>
    <cfRule type="colorScale" priority="31">
      <colorScale>
        <cfvo type="min" val="0"/>
        <cfvo type="max" val="0"/>
        <color rgb="FF63BE7B"/>
        <color rgb="FFFFEF9C"/>
      </colorScale>
    </cfRule>
  </conditionalFormatting>
  <conditionalFormatting sqref="F5:F10 F16:F19">
    <cfRule type="colorScale" priority="25">
      <colorScale>
        <cfvo type="min" val="0"/>
        <cfvo type="num" val="0"/>
        <cfvo type="max" val="0"/>
        <color theme="6" tint="0.39997558519241921"/>
        <color theme="9" tint="0.39997558519241921"/>
        <color theme="3" tint="0.39997558519241921"/>
      </colorScale>
    </cfRule>
    <cfRule type="colorScale" priority="26">
      <colorScale>
        <cfvo type="min" val="0"/>
        <cfvo type="num" val="0"/>
        <cfvo type="max" val="0"/>
        <color theme="9" tint="0.39997558519241921"/>
        <color theme="6" tint="0.39997558519241921"/>
        <color theme="3" tint="0.39997558519241921"/>
      </colorScale>
    </cfRule>
    <cfRule type="colorScale" priority="27">
      <colorScale>
        <cfvo type="min" val="0"/>
        <cfvo type="percentile" val="50"/>
        <cfvo type="max" val="0"/>
        <color theme="6" tint="0.39997558519241921"/>
        <color theme="9" tint="0.39997558519241921"/>
        <color theme="3" tint="0.39997558519241921"/>
      </colorScale>
    </cfRule>
    <cfRule type="colorScale" priority="28">
      <colorScale>
        <cfvo type="min" val="0"/>
        <cfvo type="num" val="0"/>
        <cfvo type="max" val="0"/>
        <color theme="6"/>
        <color theme="9"/>
        <color theme="3"/>
      </colorScale>
    </cfRule>
  </conditionalFormatting>
  <conditionalFormatting sqref="F5:F10">
    <cfRule type="colorScale" priority="24">
      <colorScale>
        <cfvo type="min" val="0"/>
        <cfvo type="percentile" val="50"/>
        <cfvo type="max" val="0"/>
        <color rgb="FF63BE7B"/>
        <color rgb="FFFFEB84"/>
        <color rgb="FFF8696B"/>
      </colorScale>
    </cfRule>
  </conditionalFormatting>
  <conditionalFormatting sqref="F16:F19 F5:F10">
    <cfRule type="colorScale" priority="23">
      <colorScale>
        <cfvo type="min" val="0"/>
        <cfvo type="num" val="0"/>
        <cfvo type="max" val="0"/>
        <color theme="6" tint="0.39997558519241921"/>
        <color theme="9" tint="0.39997558519241921"/>
        <color theme="3" tint="0.39997558519241921"/>
      </colorScale>
    </cfRule>
  </conditionalFormatting>
  <conditionalFormatting sqref="F6">
    <cfRule type="colorScale" priority="22">
      <colorScale>
        <cfvo type="min" val="0"/>
        <cfvo type="num" val="0"/>
        <cfvo type="max" val="0"/>
        <color rgb="FF92D050"/>
        <color rgb="FFFFEB84"/>
        <color rgb="FFFF7D7D"/>
      </colorScale>
    </cfRule>
  </conditionalFormatting>
  <conditionalFormatting sqref="F6">
    <cfRule type="colorScale" priority="19">
      <colorScale>
        <cfvo type="min" val="0"/>
        <cfvo type="num" val="0"/>
        <cfvo type="max" val="0"/>
        <color theme="6" tint="0.39997558519241921"/>
        <color theme="9" tint="0.39997558519241921"/>
        <color theme="3" tint="0.39997558519241921"/>
      </colorScale>
    </cfRule>
    <cfRule type="colorScale" priority="20">
      <colorScale>
        <cfvo type="min" val="0"/>
        <cfvo type="percentile" val="50"/>
        <cfvo type="max" val="0"/>
        <color theme="6" tint="0.39997558519241921"/>
        <color theme="9" tint="0.39997558519241921"/>
        <color theme="3" tint="0.39997558519241921"/>
      </colorScale>
    </cfRule>
    <cfRule type="colorScale" priority="21">
      <colorScale>
        <cfvo type="min" val="0"/>
        <cfvo type="percentile" val="50"/>
        <cfvo type="max" val="0"/>
        <color rgb="FF63BE7B"/>
        <color rgb="FFFFEB84"/>
        <color rgb="FFF8696B"/>
      </colorScale>
    </cfRule>
  </conditionalFormatting>
  <conditionalFormatting sqref="F6">
    <cfRule type="colorScale" priority="15">
      <colorScale>
        <cfvo type="min" val="0"/>
        <cfvo type="num" val="0"/>
        <cfvo type="max" val="0"/>
        <color theme="6" tint="0.39997558519241921"/>
        <color theme="9" tint="0.39997558519241921"/>
        <color theme="3" tint="0.39997558519241921"/>
      </colorScale>
    </cfRule>
    <cfRule type="colorScale" priority="16">
      <colorScale>
        <cfvo type="min" val="0"/>
        <cfvo type="num" val="0"/>
        <cfvo type="max" val="0"/>
        <color theme="9" tint="0.39997558519241921"/>
        <color theme="6" tint="0.39997558519241921"/>
        <color theme="3" tint="0.39997558519241921"/>
      </colorScale>
    </cfRule>
    <cfRule type="colorScale" priority="17">
      <colorScale>
        <cfvo type="min" val="0"/>
        <cfvo type="percentile" val="50"/>
        <cfvo type="max" val="0"/>
        <color theme="6" tint="0.39997558519241921"/>
        <color theme="9" tint="0.39997558519241921"/>
        <color theme="3" tint="0.39997558519241921"/>
      </colorScale>
    </cfRule>
    <cfRule type="colorScale" priority="18">
      <colorScale>
        <cfvo type="min" val="0"/>
        <cfvo type="num" val="0"/>
        <cfvo type="max" val="0"/>
        <color theme="6"/>
        <color theme="9"/>
        <color theme="3"/>
      </colorScale>
    </cfRule>
  </conditionalFormatting>
  <conditionalFormatting sqref="F6">
    <cfRule type="colorScale" priority="14">
      <colorScale>
        <cfvo type="min" val="0"/>
        <cfvo type="percentile" val="50"/>
        <cfvo type="max" val="0"/>
        <color rgb="FF63BE7B"/>
        <color rgb="FFFFEB84"/>
        <color rgb="FFF8696B"/>
      </colorScale>
    </cfRule>
  </conditionalFormatting>
  <conditionalFormatting sqref="F6">
    <cfRule type="colorScale" priority="13">
      <colorScale>
        <cfvo type="min" val="0"/>
        <cfvo type="num" val="0"/>
        <cfvo type="max" val="0"/>
        <color theme="6" tint="0.39997558519241921"/>
        <color theme="9" tint="0.39997558519241921"/>
        <color theme="3" tint="0.39997558519241921"/>
      </colorScale>
    </cfRule>
  </conditionalFormatting>
  <conditionalFormatting sqref="F10">
    <cfRule type="colorScale" priority="12">
      <colorScale>
        <cfvo type="min" val="0"/>
        <cfvo type="num" val="0"/>
        <cfvo type="max" val="0"/>
        <color rgb="FF92D050"/>
        <color rgb="FFFFEB84"/>
        <color rgb="FFFF7D7D"/>
      </colorScale>
    </cfRule>
  </conditionalFormatting>
  <conditionalFormatting sqref="F10">
    <cfRule type="colorScale" priority="9">
      <colorScale>
        <cfvo type="min" val="0"/>
        <cfvo type="num" val="0"/>
        <cfvo type="max" val="0"/>
        <color theme="6" tint="0.39997558519241921"/>
        <color theme="9" tint="0.39997558519241921"/>
        <color theme="3" tint="0.39997558519241921"/>
      </colorScale>
    </cfRule>
    <cfRule type="colorScale" priority="10">
      <colorScale>
        <cfvo type="min" val="0"/>
        <cfvo type="percentile" val="50"/>
        <cfvo type="max" val="0"/>
        <color theme="6" tint="0.39997558519241921"/>
        <color theme="9" tint="0.39997558519241921"/>
        <color theme="3" tint="0.39997558519241921"/>
      </colorScale>
    </cfRule>
    <cfRule type="colorScale" priority="11">
      <colorScale>
        <cfvo type="min" val="0"/>
        <cfvo type="percentile" val="50"/>
        <cfvo type="max" val="0"/>
        <color rgb="FF63BE7B"/>
        <color rgb="FFFFEB84"/>
        <color rgb="FFF8696B"/>
      </colorScale>
    </cfRule>
  </conditionalFormatting>
  <conditionalFormatting sqref="F10">
    <cfRule type="colorScale" priority="5">
      <colorScale>
        <cfvo type="min" val="0"/>
        <cfvo type="num" val="0"/>
        <cfvo type="max" val="0"/>
        <color theme="6" tint="0.39997558519241921"/>
        <color theme="9" tint="0.39997558519241921"/>
        <color theme="3" tint="0.39997558519241921"/>
      </colorScale>
    </cfRule>
    <cfRule type="colorScale" priority="6">
      <colorScale>
        <cfvo type="min" val="0"/>
        <cfvo type="num" val="0"/>
        <cfvo type="max" val="0"/>
        <color theme="9" tint="0.39997558519241921"/>
        <color theme="6" tint="0.39997558519241921"/>
        <color theme="3" tint="0.39997558519241921"/>
      </colorScale>
    </cfRule>
    <cfRule type="colorScale" priority="7">
      <colorScale>
        <cfvo type="min" val="0"/>
        <cfvo type="percentile" val="50"/>
        <cfvo type="max" val="0"/>
        <color theme="6" tint="0.39997558519241921"/>
        <color theme="9" tint="0.39997558519241921"/>
        <color theme="3" tint="0.39997558519241921"/>
      </colorScale>
    </cfRule>
    <cfRule type="colorScale" priority="8">
      <colorScale>
        <cfvo type="min" val="0"/>
        <cfvo type="num" val="0"/>
        <cfvo type="max" val="0"/>
        <color theme="6"/>
        <color theme="9"/>
        <color theme="3"/>
      </colorScale>
    </cfRule>
  </conditionalFormatting>
  <conditionalFormatting sqref="F10">
    <cfRule type="colorScale" priority="4">
      <colorScale>
        <cfvo type="min" val="0"/>
        <cfvo type="percentile" val="50"/>
        <cfvo type="max" val="0"/>
        <color rgb="FF63BE7B"/>
        <color rgb="FFFFEB84"/>
        <color rgb="FFF8696B"/>
      </colorScale>
    </cfRule>
  </conditionalFormatting>
  <conditionalFormatting sqref="F10">
    <cfRule type="colorScale" priority="3">
      <colorScale>
        <cfvo type="min" val="0"/>
        <cfvo type="num" val="0"/>
        <cfvo type="max" val="0"/>
        <color theme="6" tint="0.39997558519241921"/>
        <color theme="9" tint="0.39997558519241921"/>
        <color theme="3" tint="0.39997558519241921"/>
      </colorScale>
    </cfRule>
  </conditionalFormatting>
  <conditionalFormatting sqref="F5:F10 F12 F16:F19 F21">
    <cfRule type="colorScale" priority="1">
      <colorScale>
        <cfvo type="min" val="0"/>
        <cfvo type="num" val="0"/>
        <cfvo type="max" val="0"/>
        <color theme="6" tint="0.39997558519241921"/>
        <color theme="9" tint="0.39997558519241921"/>
        <color theme="3" tint="0.39997558519241921"/>
      </colorScale>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999999"/>
  </sheetPr>
  <dimension ref="A1:F36"/>
  <sheetViews>
    <sheetView showGridLines="0" zoomScale="85" zoomScaleNormal="85" workbookViewId="0"/>
  </sheetViews>
  <sheetFormatPr defaultRowHeight="15"/>
  <cols>
    <col min="1" max="1" width="9.140625" style="1"/>
    <col min="2" max="2" width="25.7109375" style="1" customWidth="1"/>
    <col min="3" max="3" width="20" style="1" customWidth="1"/>
    <col min="4" max="4" width="15.7109375" style="1" customWidth="1"/>
    <col min="5" max="5" width="24.42578125" style="1" customWidth="1"/>
    <col min="6" max="6" width="7.7109375" style="1" customWidth="1"/>
    <col min="7" max="10" width="9.140625" style="1" customWidth="1"/>
    <col min="11" max="16384" width="9.140625" style="1"/>
  </cols>
  <sheetData>
    <row r="1" spans="1:6">
      <c r="A1" s="1" t="s">
        <v>93</v>
      </c>
    </row>
    <row r="3" spans="1:6">
      <c r="B3" s="51" t="s">
        <v>30</v>
      </c>
      <c r="C3" s="52"/>
      <c r="D3" s="52"/>
      <c r="E3" s="52"/>
      <c r="F3" s="53"/>
    </row>
    <row r="4" spans="1:6">
      <c r="B4" s="9" t="s">
        <v>0</v>
      </c>
      <c r="C4" s="10" t="s">
        <v>33</v>
      </c>
      <c r="D4" s="10" t="s">
        <v>3</v>
      </c>
      <c r="E4" s="10" t="s">
        <v>27</v>
      </c>
      <c r="F4" s="11" t="s">
        <v>23</v>
      </c>
    </row>
    <row r="5" spans="1:6">
      <c r="B5" s="12" t="s">
        <v>50</v>
      </c>
      <c r="C5" s="21">
        <f>Composting!C7</f>
        <v>2.25</v>
      </c>
      <c r="D5" s="13" t="s">
        <v>9</v>
      </c>
      <c r="E5" s="23">
        <f>Inputs!C9</f>
        <v>2.67</v>
      </c>
      <c r="F5" s="16">
        <f t="shared" ref="F5:F10" si="0">C5*E5</f>
        <v>6.0075000000000003</v>
      </c>
    </row>
    <row r="6" spans="1:6">
      <c r="B6" s="12" t="s">
        <v>51</v>
      </c>
      <c r="C6" s="21">
        <f>Composting!C7</f>
        <v>2.25</v>
      </c>
      <c r="D6" s="13" t="s">
        <v>9</v>
      </c>
      <c r="E6" s="23">
        <f>Inputs!C9</f>
        <v>2.67</v>
      </c>
      <c r="F6" s="16">
        <f t="shared" si="0"/>
        <v>6.0075000000000003</v>
      </c>
    </row>
    <row r="7" spans="1:6">
      <c r="B7" s="12" t="s">
        <v>4</v>
      </c>
      <c r="C7" s="21">
        <f>Inputs!C25</f>
        <v>12.5</v>
      </c>
      <c r="D7" s="13" t="s">
        <v>9</v>
      </c>
      <c r="E7" s="23">
        <f>Inputs!C9</f>
        <v>2.67</v>
      </c>
      <c r="F7" s="16">
        <f t="shared" si="0"/>
        <v>33.375</v>
      </c>
    </row>
    <row r="8" spans="1:6">
      <c r="B8" s="12" t="s">
        <v>18</v>
      </c>
      <c r="C8" s="27">
        <f>-Composting!C11</f>
        <v>-8.7499999999999994E-2</v>
      </c>
      <c r="D8" s="13" t="s">
        <v>21</v>
      </c>
      <c r="E8" s="19">
        <f>Inputs!C29</f>
        <v>147</v>
      </c>
      <c r="F8" s="16">
        <f t="shared" si="0"/>
        <v>-12.862499999999999</v>
      </c>
    </row>
    <row r="9" spans="1:6">
      <c r="B9" s="14" t="s">
        <v>10</v>
      </c>
      <c r="C9" s="28">
        <f>-Composting!C15</f>
        <v>-3.4999999999999996E-2</v>
      </c>
      <c r="D9" s="15" t="s">
        <v>2</v>
      </c>
      <c r="E9" s="20">
        <f>Inputs!C31</f>
        <v>350</v>
      </c>
      <c r="F9" s="17">
        <f t="shared" si="0"/>
        <v>-12.249999999999998</v>
      </c>
    </row>
    <row r="10" spans="1:6">
      <c r="B10" s="14" t="s">
        <v>54</v>
      </c>
      <c r="C10" s="28">
        <v>1</v>
      </c>
      <c r="D10" s="15" t="s">
        <v>55</v>
      </c>
      <c r="E10" s="20">
        <v>-121</v>
      </c>
      <c r="F10" s="17">
        <f t="shared" si="0"/>
        <v>-121</v>
      </c>
    </row>
    <row r="11" spans="1:6" ht="15.75" thickBot="1">
      <c r="B11" s="2"/>
      <c r="C11" s="2"/>
      <c r="D11" s="2"/>
      <c r="E11" s="2"/>
      <c r="F11" s="2"/>
    </row>
    <row r="12" spans="1:6" ht="15.75" thickBot="1">
      <c r="B12" s="2"/>
      <c r="C12" s="50" t="s">
        <v>19</v>
      </c>
      <c r="D12" s="50"/>
      <c r="E12" s="50"/>
      <c r="F12" s="87">
        <f>SUM(F5:F10)</f>
        <v>-100.7225</v>
      </c>
    </row>
    <row r="14" spans="1:6" ht="15" customHeight="1">
      <c r="B14" s="51" t="s">
        <v>31</v>
      </c>
      <c r="C14" s="52"/>
      <c r="D14" s="52"/>
      <c r="E14" s="52"/>
      <c r="F14" s="53"/>
    </row>
    <row r="15" spans="1:6" ht="15" customHeight="1">
      <c r="B15" s="9" t="s">
        <v>0</v>
      </c>
      <c r="C15" s="10" t="s">
        <v>33</v>
      </c>
      <c r="D15" s="10" t="s">
        <v>3</v>
      </c>
      <c r="E15" s="10" t="s">
        <v>27</v>
      </c>
      <c r="F15" s="11" t="s">
        <v>23</v>
      </c>
    </row>
    <row r="16" spans="1:6" ht="15" customHeight="1">
      <c r="B16" s="12" t="s">
        <v>1</v>
      </c>
      <c r="C16" s="21">
        <f>Incineration!C7</f>
        <v>3</v>
      </c>
      <c r="D16" s="13" t="s">
        <v>9</v>
      </c>
      <c r="E16" s="23">
        <f>Inputs!C9</f>
        <v>2.67</v>
      </c>
      <c r="F16" s="16">
        <f>C16*E16</f>
        <v>8.01</v>
      </c>
    </row>
    <row r="17" spans="2:6" ht="15" customHeight="1">
      <c r="B17" s="14" t="s">
        <v>4</v>
      </c>
      <c r="C17" s="22">
        <f>Incineration!C18</f>
        <v>0.14005875000000001</v>
      </c>
      <c r="D17" s="15" t="s">
        <v>22</v>
      </c>
      <c r="E17" s="18">
        <f>Inputs!C4</f>
        <v>152</v>
      </c>
      <c r="F17" s="17">
        <f>C17*E17</f>
        <v>21.288930000000001</v>
      </c>
    </row>
    <row r="18" spans="2:6" ht="15" customHeight="1">
      <c r="B18" s="14" t="s">
        <v>5</v>
      </c>
      <c r="C18" s="29">
        <f>-Incineration!C27</f>
        <v>-5.4924999999999997</v>
      </c>
      <c r="D18" s="15" t="s">
        <v>28</v>
      </c>
      <c r="E18" s="30">
        <f>Incineration!C35</f>
        <v>76</v>
      </c>
      <c r="F18" s="17">
        <f>C18*E18</f>
        <v>-417.42999999999995</v>
      </c>
    </row>
    <row r="20" spans="2:6" ht="15" customHeight="1" thickBot="1">
      <c r="B20" s="31"/>
      <c r="C20" s="32"/>
      <c r="D20" s="32"/>
      <c r="E20" s="32"/>
      <c r="F20" s="32"/>
    </row>
    <row r="21" spans="2:6" ht="15" customHeight="1" thickBot="1">
      <c r="C21" s="50" t="s">
        <v>20</v>
      </c>
      <c r="D21" s="50"/>
      <c r="E21" s="50"/>
      <c r="F21" s="88">
        <f>SUM(F16:F18)</f>
        <v>-388.13106999999997</v>
      </c>
    </row>
    <row r="22" spans="2:6" ht="15" customHeight="1"/>
    <row r="24" spans="2:6" ht="15.75" thickBot="1"/>
    <row r="25" spans="2:6" ht="15.75" thickTop="1">
      <c r="B25" s="54" t="s">
        <v>56</v>
      </c>
      <c r="C25" s="55"/>
      <c r="D25" s="56"/>
    </row>
    <row r="26" spans="2:6">
      <c r="B26" s="41"/>
      <c r="C26" s="40" t="s">
        <v>7</v>
      </c>
      <c r="D26" s="42" t="s">
        <v>8</v>
      </c>
    </row>
    <row r="27" spans="2:6">
      <c r="B27" s="41" t="s">
        <v>1</v>
      </c>
      <c r="C27" s="38">
        <f>SUM(F5:F6)</f>
        <v>12.015000000000001</v>
      </c>
      <c r="D27" s="43">
        <f>F16</f>
        <v>8.01</v>
      </c>
    </row>
    <row r="28" spans="2:6">
      <c r="B28" s="41" t="str">
        <f>B7</f>
        <v>Processing</v>
      </c>
      <c r="C28" s="38">
        <f>F7</f>
        <v>33.375</v>
      </c>
      <c r="D28" s="43">
        <f>F17</f>
        <v>21.288930000000001</v>
      </c>
    </row>
    <row r="29" spans="2:6">
      <c r="B29" s="41" t="str">
        <f>B8</f>
        <v>Replacement of Peat</v>
      </c>
      <c r="C29" s="38">
        <f>F8</f>
        <v>-12.862499999999999</v>
      </c>
      <c r="D29" s="43">
        <v>0</v>
      </c>
    </row>
    <row r="30" spans="2:6">
      <c r="B30" s="41" t="str">
        <f>B9</f>
        <v>Replacement of Fertilizers</v>
      </c>
      <c r="C30" s="38">
        <f>F9</f>
        <v>-12.249999999999998</v>
      </c>
      <c r="D30" s="43">
        <v>0</v>
      </c>
    </row>
    <row r="31" spans="2:6">
      <c r="B31" s="41" t="str">
        <f>B10</f>
        <v>Humus Formation</v>
      </c>
      <c r="C31" s="38">
        <f>F10</f>
        <v>-121</v>
      </c>
      <c r="D31" s="43">
        <v>0</v>
      </c>
    </row>
    <row r="32" spans="2:6" ht="15.75" thickBot="1">
      <c r="B32" s="47" t="str">
        <f>B18</f>
        <v>Conversion to Heat</v>
      </c>
      <c r="C32" s="39">
        <v>0</v>
      </c>
      <c r="D32" s="48">
        <f>F18</f>
        <v>-417.42999999999995</v>
      </c>
    </row>
    <row r="33" spans="2:4" ht="15.75" thickTop="1">
      <c r="B33" s="49"/>
      <c r="C33" s="49"/>
      <c r="D33" s="49"/>
    </row>
    <row r="34" spans="2:4">
      <c r="B34" s="2"/>
    </row>
    <row r="35" spans="2:4">
      <c r="B35" s="2"/>
    </row>
    <row r="36" spans="2:4">
      <c r="B36" s="2"/>
    </row>
  </sheetData>
  <mergeCells count="5">
    <mergeCell ref="B3:F3"/>
    <mergeCell ref="C12:E12"/>
    <mergeCell ref="B14:F14"/>
    <mergeCell ref="C21:E21"/>
    <mergeCell ref="B25:D25"/>
  </mergeCells>
  <conditionalFormatting sqref="F5:F10 F12">
    <cfRule type="colorScale" priority="58">
      <colorScale>
        <cfvo type="min" val="0"/>
        <cfvo type="num" val="0"/>
        <cfvo type="max" val="0"/>
        <color rgb="FF92D050"/>
        <color rgb="FFFFEB84"/>
        <color rgb="FFFF7D7D"/>
      </colorScale>
    </cfRule>
  </conditionalFormatting>
  <conditionalFormatting sqref="F12">
    <cfRule type="colorScale" priority="57">
      <colorScale>
        <cfvo type="min" val="0"/>
        <cfvo type="max" val="0"/>
        <color rgb="FF63BE7B"/>
        <color rgb="FFFFEF9C"/>
      </colorScale>
    </cfRule>
  </conditionalFormatting>
  <conditionalFormatting sqref="F16:F18 F21">
    <cfRule type="colorScale" priority="56">
      <colorScale>
        <cfvo type="min" val="0"/>
        <cfvo type="num" val="0"/>
        <cfvo type="max" val="0"/>
        <color rgb="FF92D050"/>
        <color rgb="FFFFEB84"/>
        <color rgb="FFFF7D7D"/>
      </colorScale>
    </cfRule>
  </conditionalFormatting>
  <conditionalFormatting sqref="F21">
    <cfRule type="colorScale" priority="54">
      <colorScale>
        <cfvo type="min" val="0"/>
        <cfvo type="max" val="0"/>
        <color rgb="FF63BE7B"/>
        <color rgb="FFFFEF9C"/>
      </colorScale>
    </cfRule>
  </conditionalFormatting>
  <conditionalFormatting sqref="F12 F21">
    <cfRule type="colorScale" priority="47">
      <colorScale>
        <cfvo type="min" val="0"/>
        <cfvo type="num" val="0"/>
        <cfvo type="max" val="0"/>
        <color theme="6" tint="0.39997558519241921"/>
        <color theme="9" tint="0.39997558519241921"/>
        <color theme="3" tint="0.39997558519241921"/>
      </colorScale>
    </cfRule>
    <cfRule type="colorScale" priority="48">
      <colorScale>
        <cfvo type="min" val="0"/>
        <cfvo type="num" val="0"/>
        <cfvo type="max" val="0"/>
        <color theme="6" tint="0.39997558519241921"/>
        <color rgb="FFFFEB84"/>
        <color theme="3" tint="0.39997558519241921"/>
      </colorScale>
    </cfRule>
    <cfRule type="colorScale" priority="49">
      <colorScale>
        <cfvo type="min" val="0"/>
        <cfvo type="max" val="0"/>
        <color rgb="FF63BE7B"/>
        <color rgb="FFFFEF9C"/>
      </colorScale>
    </cfRule>
  </conditionalFormatting>
  <conditionalFormatting sqref="F5:F10">
    <cfRule type="colorScale" priority="42">
      <colorScale>
        <cfvo type="min" val="0"/>
        <cfvo type="percentile" val="50"/>
        <cfvo type="max" val="0"/>
        <color rgb="FF63BE7B"/>
        <color rgb="FFFFEB84"/>
        <color rgb="FFF8696B"/>
      </colorScale>
    </cfRule>
  </conditionalFormatting>
  <conditionalFormatting sqref="F16:F18">
    <cfRule type="colorScale" priority="64">
      <colorScale>
        <cfvo type="min" val="0"/>
        <cfvo type="percentile" val="50"/>
        <cfvo type="max" val="0"/>
        <color rgb="FF63BE7B"/>
        <color rgb="FFFFEB84"/>
        <color rgb="FFF8696B"/>
      </colorScale>
    </cfRule>
  </conditionalFormatting>
  <conditionalFormatting sqref="F16:F18">
    <cfRule type="colorScale" priority="66">
      <colorScale>
        <cfvo type="min" val="0"/>
        <cfvo type="num" val="0"/>
        <cfvo type="max" val="0"/>
        <color rgb="FF92D050"/>
        <color rgb="FFFFEB84"/>
        <color rgb="FFFF7D7D"/>
      </colorScale>
    </cfRule>
  </conditionalFormatting>
  <conditionalFormatting sqref="F5:F10 F16:F18">
    <cfRule type="colorScale" priority="41">
      <colorScale>
        <cfvo type="min" val="0"/>
        <cfvo type="num" val="0"/>
        <cfvo type="max" val="0"/>
        <color theme="6" tint="0.39997558519241921"/>
        <color theme="9" tint="0.39997558519241921"/>
        <color theme="3" tint="0.39997558519241921"/>
      </colorScale>
    </cfRule>
    <cfRule type="colorScale" priority="68">
      <colorScale>
        <cfvo type="min" val="0"/>
        <cfvo type="num" val="0"/>
        <cfvo type="max" val="0"/>
        <color theme="6" tint="0.39997558519241921"/>
        <color theme="9" tint="0.39997558519241921"/>
        <color theme="3" tint="0.39997558519241921"/>
      </colorScale>
    </cfRule>
    <cfRule type="colorScale" priority="69">
      <colorScale>
        <cfvo type="min" val="0"/>
        <cfvo type="percentile" val="50"/>
        <cfvo type="max" val="0"/>
        <color theme="6" tint="0.39997558519241921"/>
        <color theme="9" tint="0.39997558519241921"/>
        <color theme="3" tint="0.39997558519241921"/>
      </colorScale>
    </cfRule>
    <cfRule type="colorScale" priority="70">
      <colorScale>
        <cfvo type="min" val="0"/>
        <cfvo type="percentile" val="50"/>
        <cfvo type="max" val="0"/>
        <color rgb="FF63BE7B"/>
        <color rgb="FFFFEB84"/>
        <color rgb="FFF8696B"/>
      </colorScale>
    </cfRule>
  </conditionalFormatting>
  <conditionalFormatting sqref="F5:F10 F16:F18">
    <cfRule type="colorScale" priority="80">
      <colorScale>
        <cfvo type="min" val="0"/>
        <cfvo type="num" val="0"/>
        <cfvo type="max" val="0"/>
        <color theme="6" tint="0.39997558519241921"/>
        <color theme="9" tint="0.39997558519241921"/>
        <color theme="3" tint="0.39997558519241921"/>
      </colorScale>
    </cfRule>
    <cfRule type="colorScale" priority="81">
      <colorScale>
        <cfvo type="min" val="0"/>
        <cfvo type="num" val="0"/>
        <cfvo type="max" val="0"/>
        <color theme="9" tint="0.39997558519241921"/>
        <color theme="6" tint="0.39997558519241921"/>
        <color theme="3" tint="0.39997558519241921"/>
      </colorScale>
    </cfRule>
    <cfRule type="colorScale" priority="82">
      <colorScale>
        <cfvo type="min" val="0"/>
        <cfvo type="percentile" val="50"/>
        <cfvo type="max" val="0"/>
        <color theme="6" tint="0.39997558519241921"/>
        <color theme="9" tint="0.39997558519241921"/>
        <color theme="3" tint="0.39997558519241921"/>
      </colorScale>
    </cfRule>
    <cfRule type="colorScale" priority="83">
      <colorScale>
        <cfvo type="min" val="0"/>
        <cfvo type="num" val="0"/>
        <cfvo type="max" val="0"/>
        <color theme="6"/>
        <color theme="9"/>
        <color theme="3"/>
      </colorScale>
    </cfRule>
  </conditionalFormatting>
  <conditionalFormatting sqref="F6">
    <cfRule type="colorScale" priority="40">
      <colorScale>
        <cfvo type="min" val="0"/>
        <cfvo type="num" val="0"/>
        <cfvo type="max" val="0"/>
        <color rgb="FF92D050"/>
        <color rgb="FFFFEB84"/>
        <color rgb="FFFF7D7D"/>
      </colorScale>
    </cfRule>
  </conditionalFormatting>
  <conditionalFormatting sqref="F6">
    <cfRule type="colorScale" priority="38">
      <colorScale>
        <cfvo type="min" val="0"/>
        <cfvo type="percentile" val="50"/>
        <cfvo type="max" val="0"/>
        <color theme="6" tint="0.39997558519241921"/>
        <color theme="9" tint="0.39997558519241921"/>
        <color theme="3" tint="0.39997558519241921"/>
      </colorScale>
    </cfRule>
    <cfRule type="colorScale" priority="39">
      <colorScale>
        <cfvo type="min" val="0"/>
        <cfvo type="percentile" val="50"/>
        <cfvo type="max" val="0"/>
        <color rgb="FF63BE7B"/>
        <color rgb="FFFFEB84"/>
        <color rgb="FFF8696B"/>
      </colorScale>
    </cfRule>
  </conditionalFormatting>
  <conditionalFormatting sqref="F6">
    <cfRule type="colorScale" priority="34">
      <colorScale>
        <cfvo type="min" val="0"/>
        <cfvo type="num" val="0"/>
        <cfvo type="max" val="0"/>
        <color theme="6" tint="0.39997558519241921"/>
        <color theme="9" tint="0.39997558519241921"/>
        <color theme="3" tint="0.39997558519241921"/>
      </colorScale>
    </cfRule>
    <cfRule type="colorScale" priority="35">
      <colorScale>
        <cfvo type="min" val="0"/>
        <cfvo type="num" val="0"/>
        <cfvo type="max" val="0"/>
        <color theme="9" tint="0.39997558519241921"/>
        <color theme="6" tint="0.39997558519241921"/>
        <color theme="3" tint="0.39997558519241921"/>
      </colorScale>
    </cfRule>
    <cfRule type="colorScale" priority="36">
      <colorScale>
        <cfvo type="min" val="0"/>
        <cfvo type="percentile" val="50"/>
        <cfvo type="max" val="0"/>
        <color theme="6" tint="0.39997558519241921"/>
        <color theme="9" tint="0.39997558519241921"/>
        <color theme="3" tint="0.39997558519241921"/>
      </colorScale>
    </cfRule>
    <cfRule type="colorScale" priority="37">
      <colorScale>
        <cfvo type="min" val="0"/>
        <cfvo type="num" val="0"/>
        <cfvo type="max" val="0"/>
        <color theme="6"/>
        <color theme="9"/>
        <color theme="3"/>
      </colorScale>
    </cfRule>
  </conditionalFormatting>
  <conditionalFormatting sqref="F6">
    <cfRule type="colorScale" priority="33">
      <colorScale>
        <cfvo type="min" val="0"/>
        <cfvo type="percentile" val="50"/>
        <cfvo type="max" val="0"/>
        <color rgb="FF63BE7B"/>
        <color rgb="FFFFEB84"/>
        <color rgb="FFF8696B"/>
      </colorScale>
    </cfRule>
  </conditionalFormatting>
  <conditionalFormatting sqref="F6">
    <cfRule type="colorScale" priority="32">
      <colorScale>
        <cfvo type="min" val="0"/>
        <cfvo type="num" val="0"/>
        <cfvo type="max" val="0"/>
        <color theme="6" tint="0.39997558519241921"/>
        <color theme="9" tint="0.39997558519241921"/>
        <color theme="3" tint="0.39997558519241921"/>
      </colorScale>
    </cfRule>
  </conditionalFormatting>
  <conditionalFormatting sqref="F6">
    <cfRule type="colorScale" priority="28">
      <colorScale>
        <cfvo type="min" val="0"/>
        <cfvo type="num" val="0"/>
        <cfvo type="max" val="0"/>
        <color theme="6" tint="0.39997558519241921"/>
        <color theme="9" tint="0.39997558519241921"/>
        <color theme="3" tint="0.39997558519241921"/>
      </colorScale>
    </cfRule>
    <cfRule type="colorScale" priority="29">
      <colorScale>
        <cfvo type="min" val="0"/>
        <cfvo type="percentile" val="50"/>
        <cfvo type="max" val="0"/>
        <color theme="6" tint="0.39997558519241921"/>
        <color theme="9" tint="0.39997558519241921"/>
        <color theme="3" tint="0.39997558519241921"/>
      </colorScale>
    </cfRule>
    <cfRule type="colorScale" priority="30">
      <colorScale>
        <cfvo type="min" val="0"/>
        <cfvo type="percentile" val="50"/>
        <cfvo type="max" val="0"/>
        <color rgb="FF63BE7B"/>
        <color rgb="FFFFEB84"/>
        <color rgb="FFF8696B"/>
      </colorScale>
    </cfRule>
  </conditionalFormatting>
  <conditionalFormatting sqref="F10">
    <cfRule type="colorScale" priority="21">
      <colorScale>
        <cfvo type="min" val="0"/>
        <cfvo type="num" val="0"/>
        <cfvo type="max" val="0"/>
        <color rgb="FF92D050"/>
        <color rgb="FFFFEB84"/>
        <color rgb="FFFF7D7D"/>
      </colorScale>
    </cfRule>
  </conditionalFormatting>
  <conditionalFormatting sqref="F10">
    <cfRule type="colorScale" priority="19">
      <colorScale>
        <cfvo type="min" val="0"/>
        <cfvo type="percentile" val="50"/>
        <cfvo type="max" val="0"/>
        <color theme="6" tint="0.39997558519241921"/>
        <color theme="9" tint="0.39997558519241921"/>
        <color theme="3" tint="0.39997558519241921"/>
      </colorScale>
    </cfRule>
    <cfRule type="colorScale" priority="20">
      <colorScale>
        <cfvo type="min" val="0"/>
        <cfvo type="percentile" val="50"/>
        <cfvo type="max" val="0"/>
        <color rgb="FF63BE7B"/>
        <color rgb="FFFFEB84"/>
        <color rgb="FFF8696B"/>
      </colorScale>
    </cfRule>
  </conditionalFormatting>
  <conditionalFormatting sqref="F10">
    <cfRule type="colorScale" priority="15">
      <colorScale>
        <cfvo type="min" val="0"/>
        <cfvo type="num" val="0"/>
        <cfvo type="max" val="0"/>
        <color theme="6" tint="0.39997558519241921"/>
        <color theme="9" tint="0.39997558519241921"/>
        <color theme="3" tint="0.39997558519241921"/>
      </colorScale>
    </cfRule>
    <cfRule type="colorScale" priority="16">
      <colorScale>
        <cfvo type="min" val="0"/>
        <cfvo type="num" val="0"/>
        <cfvo type="max" val="0"/>
        <color theme="9" tint="0.39997558519241921"/>
        <color theme="6" tint="0.39997558519241921"/>
        <color theme="3" tint="0.39997558519241921"/>
      </colorScale>
    </cfRule>
    <cfRule type="colorScale" priority="17">
      <colorScale>
        <cfvo type="min" val="0"/>
        <cfvo type="percentile" val="50"/>
        <cfvo type="max" val="0"/>
        <color theme="6" tint="0.39997558519241921"/>
        <color theme="9" tint="0.39997558519241921"/>
        <color theme="3" tint="0.39997558519241921"/>
      </colorScale>
    </cfRule>
    <cfRule type="colorScale" priority="18">
      <colorScale>
        <cfvo type="min" val="0"/>
        <cfvo type="num" val="0"/>
        <cfvo type="max" val="0"/>
        <color theme="6"/>
        <color theme="9"/>
        <color theme="3"/>
      </colorScale>
    </cfRule>
  </conditionalFormatting>
  <conditionalFormatting sqref="F10">
    <cfRule type="colorScale" priority="14">
      <colorScale>
        <cfvo type="min" val="0"/>
        <cfvo type="percentile" val="50"/>
        <cfvo type="max" val="0"/>
        <color rgb="FF63BE7B"/>
        <color rgb="FFFFEB84"/>
        <color rgb="FFF8696B"/>
      </colorScale>
    </cfRule>
  </conditionalFormatting>
  <conditionalFormatting sqref="F10">
    <cfRule type="colorScale" priority="13">
      <colorScale>
        <cfvo type="min" val="0"/>
        <cfvo type="num" val="0"/>
        <cfvo type="max" val="0"/>
        <color theme="6" tint="0.39997558519241921"/>
        <color theme="9" tint="0.39997558519241921"/>
        <color theme="3" tint="0.39997558519241921"/>
      </colorScale>
    </cfRule>
  </conditionalFormatting>
  <conditionalFormatting sqref="F10">
    <cfRule type="colorScale" priority="9">
      <colorScale>
        <cfvo type="min" val="0"/>
        <cfvo type="num" val="0"/>
        <cfvo type="max" val="0"/>
        <color theme="6" tint="0.39997558519241921"/>
        <color theme="9" tint="0.39997558519241921"/>
        <color theme="3" tint="0.39997558519241921"/>
      </colorScale>
    </cfRule>
    <cfRule type="colorScale" priority="10">
      <colorScale>
        <cfvo type="min" val="0"/>
        <cfvo type="percentile" val="50"/>
        <cfvo type="max" val="0"/>
        <color theme="6" tint="0.39997558519241921"/>
        <color theme="9" tint="0.39997558519241921"/>
        <color theme="3" tint="0.39997558519241921"/>
      </colorScale>
    </cfRule>
    <cfRule type="colorScale" priority="11">
      <colorScale>
        <cfvo type="min" val="0"/>
        <cfvo type="percentile" val="50"/>
        <cfvo type="max" val="0"/>
        <color rgb="FF63BE7B"/>
        <color rgb="FFFFEB84"/>
        <color rgb="FFF8696B"/>
      </colorScale>
    </cfRule>
  </conditionalFormatting>
  <conditionalFormatting sqref="F21 F12">
    <cfRule type="colorScale" priority="2">
      <colorScale>
        <cfvo type="min" val="0"/>
        <cfvo type="max" val="0"/>
        <color theme="6" tint="0.39997558519241921"/>
        <color theme="3" tint="0.39997558519241921"/>
      </colorScale>
    </cfRule>
  </conditionalFormatting>
  <conditionalFormatting sqref="F5:F10 F12 F16:F18 F21">
    <cfRule type="colorScale" priority="1">
      <colorScale>
        <cfvo type="min" val="0"/>
        <cfvo type="num" val="0"/>
        <cfvo type="max" val="0"/>
        <color theme="6" tint="0.39997558519241921"/>
        <color theme="9" tint="0.39997558519241921"/>
        <color theme="3" tint="0.39997558519241921"/>
      </colorScale>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rgb="FF999999"/>
  </sheetPr>
  <dimension ref="A1:F36"/>
  <sheetViews>
    <sheetView showGridLines="0" zoomScale="85" zoomScaleNormal="85" workbookViewId="0"/>
  </sheetViews>
  <sheetFormatPr defaultRowHeight="15"/>
  <cols>
    <col min="1" max="1" width="9.140625" style="1"/>
    <col min="2" max="2" width="25.7109375" style="1" customWidth="1"/>
    <col min="3" max="3" width="20" style="1" customWidth="1"/>
    <col min="4" max="4" width="15.7109375" style="1" customWidth="1"/>
    <col min="5" max="5" width="24.42578125" style="1" customWidth="1"/>
    <col min="6" max="6" width="7.7109375" style="1" customWidth="1"/>
    <col min="7" max="7" width="9.140625" style="1" customWidth="1"/>
    <col min="8" max="8" width="22.5703125" style="1" customWidth="1"/>
    <col min="9" max="9" width="11.28515625" style="1" bestFit="1" customWidth="1"/>
    <col min="10" max="10" width="10.7109375" style="1" bestFit="1" customWidth="1"/>
    <col min="11" max="16384" width="9.140625" style="1"/>
  </cols>
  <sheetData>
    <row r="1" spans="1:6">
      <c r="A1" s="1" t="s">
        <v>94</v>
      </c>
    </row>
    <row r="3" spans="1:6">
      <c r="B3" s="51" t="s">
        <v>30</v>
      </c>
      <c r="C3" s="52"/>
      <c r="D3" s="52"/>
      <c r="E3" s="52"/>
      <c r="F3" s="53"/>
    </row>
    <row r="4" spans="1:6">
      <c r="B4" s="9" t="s">
        <v>0</v>
      </c>
      <c r="C4" s="10" t="s">
        <v>33</v>
      </c>
      <c r="D4" s="10" t="s">
        <v>3</v>
      </c>
      <c r="E4" s="10" t="s">
        <v>27</v>
      </c>
      <c r="F4" s="11" t="s">
        <v>23</v>
      </c>
    </row>
    <row r="5" spans="1:6">
      <c r="B5" s="12" t="s">
        <v>50</v>
      </c>
      <c r="C5" s="21">
        <f>Composting!C7</f>
        <v>2.25</v>
      </c>
      <c r="D5" s="13" t="s">
        <v>9</v>
      </c>
      <c r="E5" s="23">
        <f>Inputs!C9</f>
        <v>2.67</v>
      </c>
      <c r="F5" s="16">
        <f t="shared" ref="F5:F10" si="0">C5*E5</f>
        <v>6.0075000000000003</v>
      </c>
    </row>
    <row r="6" spans="1:6">
      <c r="B6" s="12" t="s">
        <v>51</v>
      </c>
      <c r="C6" s="21">
        <f>Composting!C7</f>
        <v>2.25</v>
      </c>
      <c r="D6" s="13" t="s">
        <v>9</v>
      </c>
      <c r="E6" s="23">
        <f>Inputs!C9</f>
        <v>2.67</v>
      </c>
      <c r="F6" s="16">
        <f t="shared" si="0"/>
        <v>6.0075000000000003</v>
      </c>
    </row>
    <row r="7" spans="1:6">
      <c r="B7" s="12" t="s">
        <v>4</v>
      </c>
      <c r="C7" s="21">
        <f>Inputs!C25</f>
        <v>12.5</v>
      </c>
      <c r="D7" s="13" t="s">
        <v>9</v>
      </c>
      <c r="E7" s="23">
        <f>Inputs!C9</f>
        <v>2.67</v>
      </c>
      <c r="F7" s="16">
        <f t="shared" si="0"/>
        <v>33.375</v>
      </c>
    </row>
    <row r="8" spans="1:6">
      <c r="B8" s="12" t="s">
        <v>18</v>
      </c>
      <c r="C8" s="27">
        <f>-Composting!C11</f>
        <v>-8.7499999999999994E-2</v>
      </c>
      <c r="D8" s="13" t="s">
        <v>21</v>
      </c>
      <c r="E8" s="19">
        <f>Inputs!C29</f>
        <v>147</v>
      </c>
      <c r="F8" s="16">
        <f t="shared" si="0"/>
        <v>-12.862499999999999</v>
      </c>
    </row>
    <row r="9" spans="1:6">
      <c r="B9" s="14" t="s">
        <v>10</v>
      </c>
      <c r="C9" s="28">
        <f>-Composting!C15</f>
        <v>-3.4999999999999996E-2</v>
      </c>
      <c r="D9" s="15" t="s">
        <v>2</v>
      </c>
      <c r="E9" s="20">
        <f>Inputs!C31</f>
        <v>350</v>
      </c>
      <c r="F9" s="17">
        <f t="shared" si="0"/>
        <v>-12.249999999999998</v>
      </c>
    </row>
    <row r="10" spans="1:6">
      <c r="B10" s="14" t="s">
        <v>54</v>
      </c>
      <c r="C10" s="28">
        <v>1</v>
      </c>
      <c r="D10" s="15" t="s">
        <v>55</v>
      </c>
      <c r="E10" s="20">
        <v>-121</v>
      </c>
      <c r="F10" s="17">
        <f t="shared" si="0"/>
        <v>-121</v>
      </c>
    </row>
    <row r="11" spans="1:6" ht="15.75" thickBot="1">
      <c r="B11" s="2"/>
      <c r="C11" s="2"/>
      <c r="D11" s="2"/>
      <c r="E11" s="2"/>
      <c r="F11" s="2"/>
    </row>
    <row r="12" spans="1:6" ht="15.75" thickBot="1">
      <c r="B12" s="2"/>
      <c r="C12" s="50" t="s">
        <v>19</v>
      </c>
      <c r="D12" s="50"/>
      <c r="E12" s="50"/>
      <c r="F12" s="87">
        <f>SUM(F5:F10)</f>
        <v>-100.7225</v>
      </c>
    </row>
    <row r="14" spans="1:6" ht="15" customHeight="1">
      <c r="B14" s="51" t="s">
        <v>31</v>
      </c>
      <c r="C14" s="52"/>
      <c r="D14" s="52"/>
      <c r="E14" s="52"/>
      <c r="F14" s="53"/>
    </row>
    <row r="15" spans="1:6" ht="15" customHeight="1">
      <c r="B15" s="9" t="s">
        <v>0</v>
      </c>
      <c r="C15" s="10" t="s">
        <v>33</v>
      </c>
      <c r="D15" s="10" t="s">
        <v>3</v>
      </c>
      <c r="E15" s="10" t="s">
        <v>27</v>
      </c>
      <c r="F15" s="11" t="s">
        <v>23</v>
      </c>
    </row>
    <row r="16" spans="1:6" ht="15" customHeight="1">
      <c r="B16" s="12" t="s">
        <v>1</v>
      </c>
      <c r="C16" s="21">
        <f>Incineration!C7</f>
        <v>3</v>
      </c>
      <c r="D16" s="13" t="s">
        <v>9</v>
      </c>
      <c r="E16" s="23">
        <f>Inputs!C9</f>
        <v>2.67</v>
      </c>
      <c r="F16" s="16">
        <f>C16*E16</f>
        <v>8.01</v>
      </c>
    </row>
    <row r="17" spans="2:6" ht="15" customHeight="1">
      <c r="B17" s="14" t="s">
        <v>4</v>
      </c>
      <c r="C17" s="22">
        <f>Incineration!C18</f>
        <v>0.14005875000000001</v>
      </c>
      <c r="D17" s="15" t="s">
        <v>22</v>
      </c>
      <c r="E17" s="18">
        <f>Inputs!C4</f>
        <v>152</v>
      </c>
      <c r="F17" s="17">
        <f>C17*E17</f>
        <v>21.288930000000001</v>
      </c>
    </row>
    <row r="18" spans="2:6" ht="15" customHeight="1">
      <c r="B18" s="14" t="s">
        <v>5</v>
      </c>
      <c r="C18" s="34">
        <v>0</v>
      </c>
      <c r="D18" s="15" t="s">
        <v>28</v>
      </c>
      <c r="E18" s="30">
        <f>Incineration!C35</f>
        <v>76</v>
      </c>
      <c r="F18" s="33">
        <v>0</v>
      </c>
    </row>
    <row r="20" spans="2:6" ht="15" customHeight="1" thickBot="1">
      <c r="B20" s="31"/>
      <c r="C20" s="32"/>
      <c r="D20" s="32"/>
      <c r="E20" s="32"/>
      <c r="F20" s="32"/>
    </row>
    <row r="21" spans="2:6" ht="15" customHeight="1" thickBot="1">
      <c r="C21" s="50" t="s">
        <v>20</v>
      </c>
      <c r="D21" s="50"/>
      <c r="E21" s="50"/>
      <c r="F21" s="88">
        <f>SUM(F16:F18)</f>
        <v>29.298929999999999</v>
      </c>
    </row>
    <row r="22" spans="2:6" ht="15" customHeight="1"/>
    <row r="24" spans="2:6" ht="15.75" thickBot="1"/>
    <row r="25" spans="2:6" ht="15.75" thickTop="1">
      <c r="B25" s="54" t="s">
        <v>56</v>
      </c>
      <c r="C25" s="55"/>
      <c r="D25" s="56"/>
    </row>
    <row r="26" spans="2:6">
      <c r="B26" s="41"/>
      <c r="C26" s="40" t="s">
        <v>7</v>
      </c>
      <c r="D26" s="42" t="s">
        <v>8</v>
      </c>
    </row>
    <row r="27" spans="2:6">
      <c r="B27" s="41" t="s">
        <v>1</v>
      </c>
      <c r="C27" s="38">
        <f>SUM(F5:F6)</f>
        <v>12.015000000000001</v>
      </c>
      <c r="D27" s="43">
        <f>F16</f>
        <v>8.01</v>
      </c>
    </row>
    <row r="28" spans="2:6">
      <c r="B28" s="41" t="str">
        <f>B7</f>
        <v>Processing</v>
      </c>
      <c r="C28" s="38">
        <f>F7</f>
        <v>33.375</v>
      </c>
      <c r="D28" s="43">
        <f>F17</f>
        <v>21.288930000000001</v>
      </c>
    </row>
    <row r="29" spans="2:6">
      <c r="B29" s="41" t="str">
        <f>B8</f>
        <v>Replacement of Peat</v>
      </c>
      <c r="C29" s="38">
        <f>F8</f>
        <v>-12.862499999999999</v>
      </c>
      <c r="D29" s="43">
        <v>0</v>
      </c>
    </row>
    <row r="30" spans="2:6">
      <c r="B30" s="41" t="str">
        <f>B9</f>
        <v>Replacement of Fertilizers</v>
      </c>
      <c r="C30" s="38">
        <f>F9</f>
        <v>-12.249999999999998</v>
      </c>
      <c r="D30" s="43">
        <v>0</v>
      </c>
    </row>
    <row r="31" spans="2:6">
      <c r="B31" s="41" t="str">
        <f>B10</f>
        <v>Humus Formation</v>
      </c>
      <c r="C31" s="38">
        <f>F10</f>
        <v>-121</v>
      </c>
      <c r="D31" s="43">
        <v>0</v>
      </c>
    </row>
    <row r="32" spans="2:6" ht="15.75" thickBot="1">
      <c r="B32" s="47" t="str">
        <f>B18</f>
        <v>Conversion to Heat</v>
      </c>
      <c r="C32" s="39">
        <v>0</v>
      </c>
      <c r="D32" s="48">
        <f>F18</f>
        <v>0</v>
      </c>
    </row>
    <row r="33" spans="2:4" ht="15.75" thickTop="1">
      <c r="B33" s="49"/>
      <c r="C33" s="49"/>
      <c r="D33" s="49"/>
    </row>
    <row r="34" spans="2:4">
      <c r="B34" s="2"/>
    </row>
    <row r="35" spans="2:4">
      <c r="B35" s="2"/>
    </row>
    <row r="36" spans="2:4">
      <c r="B36" s="2"/>
    </row>
  </sheetData>
  <mergeCells count="5">
    <mergeCell ref="B3:F3"/>
    <mergeCell ref="C12:E12"/>
    <mergeCell ref="B14:F14"/>
    <mergeCell ref="C21:E21"/>
    <mergeCell ref="B25:D25"/>
  </mergeCells>
  <conditionalFormatting sqref="F5:F10 F12">
    <cfRule type="colorScale" priority="80">
      <colorScale>
        <cfvo type="min" val="0"/>
        <cfvo type="num" val="0"/>
        <cfvo type="max" val="0"/>
        <color rgb="FF92D050"/>
        <color rgb="FFFFEB84"/>
        <color rgb="FFFF7D7D"/>
      </colorScale>
    </cfRule>
  </conditionalFormatting>
  <conditionalFormatting sqref="F12">
    <cfRule type="colorScale" priority="79">
      <colorScale>
        <cfvo type="min" val="0"/>
        <cfvo type="max" val="0"/>
        <color rgb="FF63BE7B"/>
        <color rgb="FFFFEF9C"/>
      </colorScale>
    </cfRule>
  </conditionalFormatting>
  <conditionalFormatting sqref="F16:F18 F21">
    <cfRule type="colorScale" priority="78">
      <colorScale>
        <cfvo type="min" val="0"/>
        <cfvo type="num" val="0"/>
        <cfvo type="max" val="0"/>
        <color rgb="FF92D050"/>
        <color rgb="FFFFEB84"/>
        <color rgb="FFFF7D7D"/>
      </colorScale>
    </cfRule>
  </conditionalFormatting>
  <conditionalFormatting sqref="F21">
    <cfRule type="colorScale" priority="77">
      <colorScale>
        <cfvo type="min" val="0"/>
        <cfvo type="max" val="0"/>
        <color rgb="FF63BE7B"/>
        <color rgb="FFFFEF9C"/>
      </colorScale>
    </cfRule>
  </conditionalFormatting>
  <conditionalFormatting sqref="F21 F12">
    <cfRule type="colorScale" priority="3">
      <colorScale>
        <cfvo type="min" val="0"/>
        <cfvo type="max" val="0"/>
        <color theme="6" tint="0.39997558519241921"/>
        <color theme="3" tint="0.39997558519241921"/>
      </colorScale>
    </cfRule>
    <cfRule type="colorScale" priority="74">
      <colorScale>
        <cfvo type="min" val="0"/>
        <cfvo type="num" val="0"/>
        <cfvo type="max" val="0"/>
        <color theme="6" tint="0.39997558519241921"/>
        <color theme="9" tint="0.39997558519241921"/>
        <color theme="3" tint="0.39997558519241921"/>
      </colorScale>
    </cfRule>
    <cfRule type="colorScale" priority="75">
      <colorScale>
        <cfvo type="min" val="0"/>
        <cfvo type="num" val="0"/>
        <cfvo type="max" val="0"/>
        <color theme="6" tint="0.39997558519241921"/>
        <color rgb="FFFFEB84"/>
        <color theme="3" tint="0.39997558519241921"/>
      </colorScale>
    </cfRule>
    <cfRule type="colorScale" priority="76">
      <colorScale>
        <cfvo type="min" val="0"/>
        <cfvo type="max" val="0"/>
        <color rgb="FF63BE7B"/>
        <color rgb="FFFFEF9C"/>
      </colorScale>
    </cfRule>
  </conditionalFormatting>
  <conditionalFormatting sqref="F5:F10">
    <cfRule type="colorScale" priority="73">
      <colorScale>
        <cfvo type="min" val="0"/>
        <cfvo type="percentile" val="50"/>
        <cfvo type="max" val="0"/>
        <color rgb="FF63BE7B"/>
        <color rgb="FFFFEB84"/>
        <color rgb="FFF8696B"/>
      </colorScale>
    </cfRule>
  </conditionalFormatting>
  <conditionalFormatting sqref="F16:F18">
    <cfRule type="colorScale" priority="72">
      <colorScale>
        <cfvo type="min" val="0"/>
        <cfvo type="percentile" val="50"/>
        <cfvo type="max" val="0"/>
        <color rgb="FF63BE7B"/>
        <color rgb="FFFFEB84"/>
        <color rgb="FFF8696B"/>
      </colorScale>
    </cfRule>
  </conditionalFormatting>
  <conditionalFormatting sqref="F16:F18">
    <cfRule type="colorScale" priority="71">
      <colorScale>
        <cfvo type="min" val="0"/>
        <cfvo type="num" val="0"/>
        <cfvo type="max" val="0"/>
        <color rgb="FF92D050"/>
        <color rgb="FFFFEB84"/>
        <color rgb="FFFF7D7D"/>
      </colorScale>
    </cfRule>
  </conditionalFormatting>
  <conditionalFormatting sqref="F5:F10 F16:F18">
    <cfRule type="colorScale" priority="67">
      <colorScale>
        <cfvo type="min" val="0"/>
        <cfvo type="num" val="0"/>
        <cfvo type="max" val="0"/>
        <color theme="6" tint="0.39997558519241921"/>
        <color theme="9" tint="0.39997558519241921"/>
        <color theme="3" tint="0.39997558519241921"/>
      </colorScale>
    </cfRule>
    <cfRule type="colorScale" priority="68">
      <colorScale>
        <cfvo type="min" val="0"/>
        <cfvo type="num" val="0"/>
        <cfvo type="max" val="0"/>
        <color theme="6" tint="0.39997558519241921"/>
        <color theme="9" tint="0.39997558519241921"/>
        <color theme="3" tint="0.39997558519241921"/>
      </colorScale>
    </cfRule>
    <cfRule type="colorScale" priority="69">
      <colorScale>
        <cfvo type="min" val="0"/>
        <cfvo type="percentile" val="50"/>
        <cfvo type="max" val="0"/>
        <color theme="6" tint="0.39997558519241921"/>
        <color theme="9" tint="0.39997558519241921"/>
        <color theme="3" tint="0.39997558519241921"/>
      </colorScale>
    </cfRule>
    <cfRule type="colorScale" priority="70">
      <colorScale>
        <cfvo type="min" val="0"/>
        <cfvo type="percentile" val="50"/>
        <cfvo type="max" val="0"/>
        <color rgb="FF63BE7B"/>
        <color rgb="FFFFEB84"/>
        <color rgb="FFF8696B"/>
      </colorScale>
    </cfRule>
  </conditionalFormatting>
  <conditionalFormatting sqref="F5:F10 F16:F18">
    <cfRule type="colorScale" priority="63">
      <colorScale>
        <cfvo type="min" val="0"/>
        <cfvo type="num" val="0"/>
        <cfvo type="max" val="0"/>
        <color theme="6" tint="0.39997558519241921"/>
        <color theme="9" tint="0.39997558519241921"/>
        <color theme="3" tint="0.39997558519241921"/>
      </colorScale>
    </cfRule>
    <cfRule type="colorScale" priority="64">
      <colorScale>
        <cfvo type="min" val="0"/>
        <cfvo type="num" val="0"/>
        <cfvo type="max" val="0"/>
        <color theme="9" tint="0.39997558519241921"/>
        <color theme="6" tint="0.39997558519241921"/>
        <color theme="3" tint="0.39997558519241921"/>
      </colorScale>
    </cfRule>
    <cfRule type="colorScale" priority="65">
      <colorScale>
        <cfvo type="min" val="0"/>
        <cfvo type="percentile" val="50"/>
        <cfvo type="max" val="0"/>
        <color theme="6" tint="0.39997558519241921"/>
        <color theme="9" tint="0.39997558519241921"/>
        <color theme="3" tint="0.39997558519241921"/>
      </colorScale>
    </cfRule>
    <cfRule type="colorScale" priority="66">
      <colorScale>
        <cfvo type="min" val="0"/>
        <cfvo type="num" val="0"/>
        <cfvo type="max" val="0"/>
        <color theme="6"/>
        <color theme="9"/>
        <color theme="3"/>
      </colorScale>
    </cfRule>
  </conditionalFormatting>
  <conditionalFormatting sqref="F21 F12">
    <cfRule type="colorScale" priority="62">
      <colorScale>
        <cfvo type="min" val="0"/>
        <cfvo type="max" val="0"/>
        <color theme="6" tint="0.39997558519241921"/>
        <color theme="3" tint="0.39997558519241921"/>
      </colorScale>
    </cfRule>
  </conditionalFormatting>
  <conditionalFormatting sqref="F6">
    <cfRule type="colorScale" priority="61">
      <colorScale>
        <cfvo type="min" val="0"/>
        <cfvo type="num" val="0"/>
        <cfvo type="max" val="0"/>
        <color rgb="FF92D050"/>
        <color rgb="FFFFEB84"/>
        <color rgb="FFFF7D7D"/>
      </colorScale>
    </cfRule>
  </conditionalFormatting>
  <conditionalFormatting sqref="F6">
    <cfRule type="colorScale" priority="60">
      <colorScale>
        <cfvo type="min" val="0"/>
        <cfvo type="percentile" val="50"/>
        <cfvo type="max" val="0"/>
        <color rgb="FF63BE7B"/>
        <color rgb="FFFFEB84"/>
        <color rgb="FFF8696B"/>
      </colorScale>
    </cfRule>
  </conditionalFormatting>
  <conditionalFormatting sqref="F6">
    <cfRule type="colorScale" priority="56">
      <colorScale>
        <cfvo type="min" val="0"/>
        <cfvo type="num" val="0"/>
        <cfvo type="max" val="0"/>
        <color theme="6" tint="0.39997558519241921"/>
        <color theme="9" tint="0.39997558519241921"/>
        <color theme="3" tint="0.39997558519241921"/>
      </colorScale>
    </cfRule>
    <cfRule type="colorScale" priority="57">
      <colorScale>
        <cfvo type="min" val="0"/>
        <cfvo type="num" val="0"/>
        <cfvo type="max" val="0"/>
        <color theme="6" tint="0.39997558519241921"/>
        <color theme="9" tint="0.39997558519241921"/>
        <color theme="3" tint="0.39997558519241921"/>
      </colorScale>
    </cfRule>
    <cfRule type="colorScale" priority="58">
      <colorScale>
        <cfvo type="min" val="0"/>
        <cfvo type="percentile" val="50"/>
        <cfvo type="max" val="0"/>
        <color theme="6" tint="0.39997558519241921"/>
        <color theme="9" tint="0.39997558519241921"/>
        <color theme="3" tint="0.39997558519241921"/>
      </colorScale>
    </cfRule>
    <cfRule type="colorScale" priority="59">
      <colorScale>
        <cfvo type="min" val="0"/>
        <cfvo type="percentile" val="50"/>
        <cfvo type="max" val="0"/>
        <color rgb="FF63BE7B"/>
        <color rgb="FFFFEB84"/>
        <color rgb="FFF8696B"/>
      </colorScale>
    </cfRule>
  </conditionalFormatting>
  <conditionalFormatting sqref="F6">
    <cfRule type="colorScale" priority="52">
      <colorScale>
        <cfvo type="min" val="0"/>
        <cfvo type="num" val="0"/>
        <cfvo type="max" val="0"/>
        <color theme="6" tint="0.39997558519241921"/>
        <color theme="9" tint="0.39997558519241921"/>
        <color theme="3" tint="0.39997558519241921"/>
      </colorScale>
    </cfRule>
    <cfRule type="colorScale" priority="53">
      <colorScale>
        <cfvo type="min" val="0"/>
        <cfvo type="num" val="0"/>
        <cfvo type="max" val="0"/>
        <color theme="9" tint="0.39997558519241921"/>
        <color theme="6" tint="0.39997558519241921"/>
        <color theme="3" tint="0.39997558519241921"/>
      </colorScale>
    </cfRule>
    <cfRule type="colorScale" priority="54">
      <colorScale>
        <cfvo type="min" val="0"/>
        <cfvo type="percentile" val="50"/>
        <cfvo type="max" val="0"/>
        <color theme="6" tint="0.39997558519241921"/>
        <color theme="9" tint="0.39997558519241921"/>
        <color theme="3" tint="0.39997558519241921"/>
      </colorScale>
    </cfRule>
    <cfRule type="colorScale" priority="55">
      <colorScale>
        <cfvo type="min" val="0"/>
        <cfvo type="num" val="0"/>
        <cfvo type="max" val="0"/>
        <color theme="6"/>
        <color theme="9"/>
        <color theme="3"/>
      </colorScale>
    </cfRule>
  </conditionalFormatting>
  <conditionalFormatting sqref="F6">
    <cfRule type="colorScale" priority="49">
      <colorScale>
        <cfvo type="min" val="0"/>
        <cfvo type="percentile" val="50"/>
        <cfvo type="max" val="0"/>
        <color theme="6" tint="0.39997558519241921"/>
        <color theme="9" tint="0.39997558519241921"/>
        <color theme="3" tint="0.39997558519241921"/>
      </colorScale>
    </cfRule>
    <cfRule type="colorScale" priority="50">
      <colorScale>
        <cfvo type="min" val="0"/>
        <cfvo type="percentile" val="50"/>
        <cfvo type="max" val="0"/>
        <color rgb="FF63BE7B"/>
        <color rgb="FFFFEB84"/>
        <color rgb="FFF8696B"/>
      </colorScale>
    </cfRule>
  </conditionalFormatting>
  <conditionalFormatting sqref="F6">
    <cfRule type="colorScale" priority="43">
      <colorScale>
        <cfvo type="min" val="0"/>
        <cfvo type="num" val="0"/>
        <cfvo type="max" val="0"/>
        <color theme="6" tint="0.39997558519241921"/>
        <color theme="9" tint="0.39997558519241921"/>
        <color theme="3" tint="0.39997558519241921"/>
      </colorScale>
    </cfRule>
  </conditionalFormatting>
  <conditionalFormatting sqref="F6">
    <cfRule type="colorScale" priority="39">
      <colorScale>
        <cfvo type="min" val="0"/>
        <cfvo type="num" val="0"/>
        <cfvo type="max" val="0"/>
        <color theme="6" tint="0.39997558519241921"/>
        <color theme="9" tint="0.39997558519241921"/>
        <color theme="3" tint="0.39997558519241921"/>
      </colorScale>
    </cfRule>
    <cfRule type="colorScale" priority="40">
      <colorScale>
        <cfvo type="min" val="0"/>
        <cfvo type="percentile" val="50"/>
        <cfvo type="max" val="0"/>
        <color theme="6" tint="0.39997558519241921"/>
        <color theme="9" tint="0.39997558519241921"/>
        <color theme="3" tint="0.39997558519241921"/>
      </colorScale>
    </cfRule>
    <cfRule type="colorScale" priority="41">
      <colorScale>
        <cfvo type="min" val="0"/>
        <cfvo type="percentile" val="50"/>
        <cfvo type="max" val="0"/>
        <color rgb="FF63BE7B"/>
        <color rgb="FFFFEB84"/>
        <color rgb="FFF8696B"/>
      </colorScale>
    </cfRule>
  </conditionalFormatting>
  <conditionalFormatting sqref="F10">
    <cfRule type="colorScale" priority="32">
      <colorScale>
        <cfvo type="min" val="0"/>
        <cfvo type="num" val="0"/>
        <cfvo type="max" val="0"/>
        <color rgb="FF92D050"/>
        <color rgb="FFFFEB84"/>
        <color rgb="FFFF7D7D"/>
      </colorScale>
    </cfRule>
  </conditionalFormatting>
  <conditionalFormatting sqref="F10">
    <cfRule type="colorScale" priority="31">
      <colorScale>
        <cfvo type="min" val="0"/>
        <cfvo type="percentile" val="50"/>
        <cfvo type="max" val="0"/>
        <color rgb="FF63BE7B"/>
        <color rgb="FFFFEB84"/>
        <color rgb="FFF8696B"/>
      </colorScale>
    </cfRule>
  </conditionalFormatting>
  <conditionalFormatting sqref="F10">
    <cfRule type="colorScale" priority="27">
      <colorScale>
        <cfvo type="min" val="0"/>
        <cfvo type="num" val="0"/>
        <cfvo type="max" val="0"/>
        <color theme="6" tint="0.39997558519241921"/>
        <color theme="9" tint="0.39997558519241921"/>
        <color theme="3" tint="0.39997558519241921"/>
      </colorScale>
    </cfRule>
    <cfRule type="colorScale" priority="28">
      <colorScale>
        <cfvo type="min" val="0"/>
        <cfvo type="num" val="0"/>
        <cfvo type="max" val="0"/>
        <color theme="6" tint="0.39997558519241921"/>
        <color theme="9" tint="0.39997558519241921"/>
        <color theme="3" tint="0.39997558519241921"/>
      </colorScale>
    </cfRule>
    <cfRule type="colorScale" priority="29">
      <colorScale>
        <cfvo type="min" val="0"/>
        <cfvo type="percentile" val="50"/>
        <cfvo type="max" val="0"/>
        <color theme="6" tint="0.39997558519241921"/>
        <color theme="9" tint="0.39997558519241921"/>
        <color theme="3" tint="0.39997558519241921"/>
      </colorScale>
    </cfRule>
    <cfRule type="colorScale" priority="30">
      <colorScale>
        <cfvo type="min" val="0"/>
        <cfvo type="percentile" val="50"/>
        <cfvo type="max" val="0"/>
        <color rgb="FF63BE7B"/>
        <color rgb="FFFFEB84"/>
        <color rgb="FFF8696B"/>
      </colorScale>
    </cfRule>
  </conditionalFormatting>
  <conditionalFormatting sqref="F10">
    <cfRule type="colorScale" priority="23">
      <colorScale>
        <cfvo type="min" val="0"/>
        <cfvo type="num" val="0"/>
        <cfvo type="max" val="0"/>
        <color theme="6" tint="0.39997558519241921"/>
        <color theme="9" tint="0.39997558519241921"/>
        <color theme="3" tint="0.39997558519241921"/>
      </colorScale>
    </cfRule>
    <cfRule type="colorScale" priority="24">
      <colorScale>
        <cfvo type="min" val="0"/>
        <cfvo type="num" val="0"/>
        <cfvo type="max" val="0"/>
        <color theme="9" tint="0.39997558519241921"/>
        <color theme="6" tint="0.39997558519241921"/>
        <color theme="3" tint="0.39997558519241921"/>
      </colorScale>
    </cfRule>
    <cfRule type="colorScale" priority="25">
      <colorScale>
        <cfvo type="min" val="0"/>
        <cfvo type="percentile" val="50"/>
        <cfvo type="max" val="0"/>
        <color theme="6" tint="0.39997558519241921"/>
        <color theme="9" tint="0.39997558519241921"/>
        <color theme="3" tint="0.39997558519241921"/>
      </colorScale>
    </cfRule>
    <cfRule type="colorScale" priority="26">
      <colorScale>
        <cfvo type="min" val="0"/>
        <cfvo type="num" val="0"/>
        <cfvo type="max" val="0"/>
        <color theme="6"/>
        <color theme="9"/>
        <color theme="3"/>
      </colorScale>
    </cfRule>
  </conditionalFormatting>
  <conditionalFormatting sqref="F10">
    <cfRule type="colorScale" priority="20">
      <colorScale>
        <cfvo type="min" val="0"/>
        <cfvo type="percentile" val="50"/>
        <cfvo type="max" val="0"/>
        <color theme="6" tint="0.39997558519241921"/>
        <color theme="9" tint="0.39997558519241921"/>
        <color theme="3" tint="0.39997558519241921"/>
      </colorScale>
    </cfRule>
    <cfRule type="colorScale" priority="21">
      <colorScale>
        <cfvo type="min" val="0"/>
        <cfvo type="percentile" val="50"/>
        <cfvo type="max" val="0"/>
        <color rgb="FF63BE7B"/>
        <color rgb="FFFFEB84"/>
        <color rgb="FFF8696B"/>
      </colorScale>
    </cfRule>
  </conditionalFormatting>
  <conditionalFormatting sqref="F10">
    <cfRule type="colorScale" priority="14">
      <colorScale>
        <cfvo type="min" val="0"/>
        <cfvo type="num" val="0"/>
        <cfvo type="max" val="0"/>
        <color theme="6" tint="0.39997558519241921"/>
        <color theme="9" tint="0.39997558519241921"/>
        <color theme="3" tint="0.39997558519241921"/>
      </colorScale>
    </cfRule>
  </conditionalFormatting>
  <conditionalFormatting sqref="F10">
    <cfRule type="colorScale" priority="10">
      <colorScale>
        <cfvo type="min" val="0"/>
        <cfvo type="num" val="0"/>
        <cfvo type="max" val="0"/>
        <color theme="6" tint="0.39997558519241921"/>
        <color theme="9" tint="0.39997558519241921"/>
        <color theme="3" tint="0.39997558519241921"/>
      </colorScale>
    </cfRule>
    <cfRule type="colorScale" priority="11">
      <colorScale>
        <cfvo type="min" val="0"/>
        <cfvo type="percentile" val="50"/>
        <cfvo type="max" val="0"/>
        <color theme="6" tint="0.39997558519241921"/>
        <color theme="9" tint="0.39997558519241921"/>
        <color theme="3" tint="0.39997558519241921"/>
      </colorScale>
    </cfRule>
    <cfRule type="colorScale" priority="12">
      <colorScale>
        <cfvo type="min" val="0"/>
        <cfvo type="percentile" val="50"/>
        <cfvo type="max" val="0"/>
        <color rgb="FF63BE7B"/>
        <color rgb="FFFFEB84"/>
        <color rgb="FFF8696B"/>
      </colorScale>
    </cfRule>
  </conditionalFormatting>
  <conditionalFormatting sqref="F5:F10 F12 F16:F18 F21">
    <cfRule type="colorScale" priority="2">
      <colorScale>
        <cfvo type="min" val="0"/>
        <cfvo type="num" val="0"/>
        <cfvo type="max" val="0"/>
        <color theme="6" tint="0.39997558519241921"/>
        <color theme="9" tint="0.39997558519241921"/>
        <color theme="3" tint="0.39997558519241921"/>
      </colorScale>
    </cfRule>
  </conditionalFormatting>
  <conditionalFormatting sqref="J19">
    <cfRule type="colorScale" priority="1">
      <colorScale>
        <cfvo type="percent" val="25"/>
        <cfvo type="percentile" val="50"/>
        <cfvo type="max" val="0"/>
        <color rgb="FFF8696B"/>
        <color rgb="FFFFEB84"/>
        <color rgb="FF63BE7B"/>
      </colorScale>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sheetPr>
    <tabColor theme="3"/>
  </sheetPr>
  <dimension ref="B2:D18"/>
  <sheetViews>
    <sheetView showGridLines="0" zoomScale="85" zoomScaleNormal="85" workbookViewId="0"/>
  </sheetViews>
  <sheetFormatPr defaultRowHeight="15"/>
  <cols>
    <col min="2" max="2" width="58.140625" customWidth="1"/>
    <col min="3" max="3" width="7.140625" customWidth="1"/>
    <col min="4" max="4" width="6.140625" customWidth="1"/>
    <col min="5" max="6" width="9.140625" customWidth="1"/>
  </cols>
  <sheetData>
    <row r="2" spans="2:4">
      <c r="B2" s="57" t="s">
        <v>7</v>
      </c>
      <c r="C2" s="58"/>
    </row>
    <row r="3" spans="2:4">
      <c r="B3" s="59" t="s">
        <v>66</v>
      </c>
      <c r="C3" s="60"/>
    </row>
    <row r="4" spans="2:4">
      <c r="B4" s="3" t="str">
        <f>Inputs!B11</f>
        <v>number of trucks per tonne of garden waste</v>
      </c>
      <c r="C4" s="62">
        <f>Inputs!C11</f>
        <v>0.125</v>
      </c>
      <c r="D4" s="5" t="str">
        <f>Inputs!D11</f>
        <v>Truck/T</v>
      </c>
    </row>
    <row r="5" spans="2:4">
      <c r="B5" s="3" t="str">
        <f>Inputs!B26</f>
        <v>km from collection point to composting facility (round trip average)</v>
      </c>
      <c r="C5" s="62">
        <f>Inputs!C26</f>
        <v>60</v>
      </c>
      <c r="D5" s="5" t="str">
        <f>Inputs!D26</f>
        <v>km/Truck</v>
      </c>
    </row>
    <row r="6" spans="2:4">
      <c r="B6" s="3" t="str">
        <f>Inputs!B10</f>
        <v>L diesel per km traveled for trucks used to transport garden waste</v>
      </c>
      <c r="C6" s="62">
        <f>Inputs!C10</f>
        <v>0.3</v>
      </c>
      <c r="D6" s="5" t="str">
        <f>Inputs!D10</f>
        <v>L/km</v>
      </c>
    </row>
    <row r="7" spans="2:4">
      <c r="B7" s="8" t="s">
        <v>67</v>
      </c>
      <c r="C7" s="64">
        <f>PRODUCT(C4:C6)</f>
        <v>2.25</v>
      </c>
      <c r="D7" s="65" t="s">
        <v>25</v>
      </c>
    </row>
    <row r="8" spans="2:4">
      <c r="B8" s="59" t="s">
        <v>18</v>
      </c>
      <c r="C8" s="60"/>
    </row>
    <row r="9" spans="2:4">
      <c r="B9" s="3" t="str">
        <f>Inputs!B27</f>
        <v>tonnes compost produced per tonne garden waste composted</v>
      </c>
      <c r="C9" s="4">
        <f>Inputs!C27</f>
        <v>0.35</v>
      </c>
      <c r="D9" s="5" t="str">
        <f>Inputs!D27</f>
        <v>T/T</v>
      </c>
    </row>
    <row r="10" spans="2:4">
      <c r="B10" s="3" t="str">
        <f>Inputs!B28</f>
        <v>tonnes peat replaced per tonne compost</v>
      </c>
      <c r="C10" s="4">
        <f>Inputs!C28</f>
        <v>0.25</v>
      </c>
      <c r="D10" s="5" t="str">
        <f>Inputs!D28</f>
        <v>T/T</v>
      </c>
    </row>
    <row r="11" spans="2:4">
      <c r="B11" s="8" t="s">
        <v>67</v>
      </c>
      <c r="C11" s="64">
        <f>PRODUCT(C9:C10)</f>
        <v>8.7499999999999994E-2</v>
      </c>
      <c r="D11" s="65" t="s">
        <v>39</v>
      </c>
    </row>
    <row r="12" spans="2:4">
      <c r="B12" s="59" t="s">
        <v>18</v>
      </c>
      <c r="C12" s="60"/>
    </row>
    <row r="13" spans="2:4">
      <c r="B13" s="3" t="str">
        <f>Inputs!B27</f>
        <v>tonnes compost produced per tonne garden waste composted</v>
      </c>
      <c r="C13" s="4">
        <f>Inputs!C27</f>
        <v>0.35</v>
      </c>
      <c r="D13" s="5" t="str">
        <f>Inputs!D27</f>
        <v>T/T</v>
      </c>
    </row>
    <row r="14" spans="2:4">
      <c r="B14" s="3" t="str">
        <f>Inputs!B30</f>
        <v>tonnes fertilizer replaced per tonne compost</v>
      </c>
      <c r="C14" s="4">
        <f>Inputs!C30</f>
        <v>0.1</v>
      </c>
      <c r="D14" s="5" t="str">
        <f>Inputs!D30</f>
        <v>T/T</v>
      </c>
    </row>
    <row r="15" spans="2:4">
      <c r="B15" s="8" t="s">
        <v>67</v>
      </c>
      <c r="C15" s="64">
        <f>PRODUCT(C13:C14)</f>
        <v>3.4999999999999996E-2</v>
      </c>
      <c r="D15" s="65" t="s">
        <v>39</v>
      </c>
    </row>
    <row r="16" spans="2:4">
      <c r="B16" s="24"/>
      <c r="C16" s="24"/>
      <c r="D16" s="24"/>
    </row>
    <row r="17" spans="2:4">
      <c r="B17" s="24"/>
      <c r="C17" s="24"/>
      <c r="D17" s="24"/>
    </row>
    <row r="18" spans="2:4">
      <c r="B18" s="25"/>
      <c r="C18" s="24"/>
      <c r="D18" s="24"/>
    </row>
  </sheetData>
  <mergeCells count="4">
    <mergeCell ref="B2:C2"/>
    <mergeCell ref="B3:C3"/>
    <mergeCell ref="B8:C8"/>
    <mergeCell ref="B12:C12"/>
  </mergeCells>
  <pageMargins left="0.7" right="0.7" top="0.75" bottom="0.75" header="0.3" footer="0.3"/>
</worksheet>
</file>

<file path=xl/worksheets/sheet8.xml><?xml version="1.0" encoding="utf-8"?>
<worksheet xmlns="http://schemas.openxmlformats.org/spreadsheetml/2006/main" xmlns:r="http://schemas.openxmlformats.org/officeDocument/2006/relationships">
  <sheetPr>
    <tabColor rgb="FFB31B34"/>
  </sheetPr>
  <dimension ref="B2:D35"/>
  <sheetViews>
    <sheetView showGridLines="0" zoomScale="85" zoomScaleNormal="85" workbookViewId="0"/>
  </sheetViews>
  <sheetFormatPr defaultRowHeight="15"/>
  <cols>
    <col min="2" max="2" width="58.140625" customWidth="1"/>
    <col min="3" max="3" width="7.28515625" customWidth="1"/>
    <col min="4" max="4" width="6.140625" customWidth="1"/>
    <col min="5" max="6" width="9.140625" customWidth="1"/>
  </cols>
  <sheetData>
    <row r="2" spans="2:4">
      <c r="B2" s="57" t="s">
        <v>8</v>
      </c>
      <c r="C2" s="58"/>
    </row>
    <row r="3" spans="2:4">
      <c r="B3" s="59" t="s">
        <v>16</v>
      </c>
      <c r="C3" s="60"/>
    </row>
    <row r="4" spans="2:4">
      <c r="B4" s="3" t="str">
        <f>Inputs!B11</f>
        <v>number of trucks per tonne of garden waste</v>
      </c>
      <c r="C4" s="62">
        <f>Inputs!C11</f>
        <v>0.125</v>
      </c>
      <c r="D4" s="5" t="str">
        <f>Inputs!D11</f>
        <v>Truck/T</v>
      </c>
    </row>
    <row r="5" spans="2:4">
      <c r="B5" s="3" t="str">
        <f>Inputs!B20</f>
        <v>km from collection point to incineration plant (round trip average)</v>
      </c>
      <c r="C5" s="62">
        <f>Inputs!C20</f>
        <v>80</v>
      </c>
      <c r="D5" s="5" t="str">
        <f>Inputs!D20</f>
        <v>km/Truck</v>
      </c>
    </row>
    <row r="6" spans="2:4">
      <c r="B6" s="3" t="str">
        <f>Inputs!B10</f>
        <v>L diesel per km traveled for trucks used to transport garden waste</v>
      </c>
      <c r="C6" s="62">
        <f>Inputs!C10</f>
        <v>0.3</v>
      </c>
      <c r="D6" s="5" t="str">
        <f>Inputs!D10</f>
        <v>L/km</v>
      </c>
    </row>
    <row r="7" spans="2:4">
      <c r="B7" s="8" t="s">
        <v>67</v>
      </c>
      <c r="C7" s="66">
        <f>PRODUCT(C4:C6)</f>
        <v>3</v>
      </c>
      <c r="D7" s="65" t="s">
        <v>25</v>
      </c>
    </row>
    <row r="8" spans="2:4">
      <c r="B8" s="68" t="s">
        <v>44</v>
      </c>
      <c r="C8" s="60"/>
      <c r="D8" s="5"/>
    </row>
    <row r="9" spans="2:4">
      <c r="B9" s="3" t="str">
        <f>Inputs!B21</f>
        <v>GJ Energy released per tonne of garden waste combusted</v>
      </c>
      <c r="C9" s="62">
        <f>Inputs!C21</f>
        <v>6.5</v>
      </c>
      <c r="D9" s="5" t="s">
        <v>26</v>
      </c>
    </row>
    <row r="10" spans="2:4">
      <c r="B10" s="70" t="str">
        <f>Inputs!B15</f>
        <v>% Energy Collected (Efficiency Losses)</v>
      </c>
      <c r="C10" s="67">
        <f>Inputs!C15</f>
        <v>0.84499999999999997</v>
      </c>
      <c r="D10" s="5"/>
    </row>
    <row r="11" spans="2:4">
      <c r="B11" s="69" t="str">
        <f>Inputs!B17</f>
        <v>% Collected Energy Converted to Electricity</v>
      </c>
      <c r="C11" s="6">
        <f>Inputs!C17</f>
        <v>0.17</v>
      </c>
      <c r="D11" s="5"/>
    </row>
    <row r="12" spans="2:4">
      <c r="B12" s="8" t="s">
        <v>67</v>
      </c>
      <c r="C12" s="66">
        <f>PRODUCT(C9:C11)</f>
        <v>0.93372500000000003</v>
      </c>
      <c r="D12" s="65" t="s">
        <v>26</v>
      </c>
    </row>
    <row r="13" spans="2:4">
      <c r="B13" s="59" t="s">
        <v>45</v>
      </c>
      <c r="C13" s="60"/>
      <c r="D13" s="5"/>
    </row>
    <row r="14" spans="2:4">
      <c r="B14" s="3" t="str">
        <f>Inputs!B21</f>
        <v>GJ Energy released per tonne of garden waste combusted</v>
      </c>
      <c r="C14" s="4">
        <f>Inputs!C21</f>
        <v>6.5</v>
      </c>
      <c r="D14" s="5" t="str">
        <f>Inputs!D21</f>
        <v>GJ/T</v>
      </c>
    </row>
    <row r="15" spans="2:4">
      <c r="B15" s="3" t="str">
        <f>Inputs!B15</f>
        <v>% Energy Collected (Efficiency Losses)</v>
      </c>
      <c r="C15" s="6">
        <f>Inputs!C15</f>
        <v>0.84499999999999997</v>
      </c>
      <c r="D15" s="5"/>
    </row>
    <row r="16" spans="2:4">
      <c r="B16" s="3" t="str">
        <f>Inputs!B17</f>
        <v>% Collected Energy Converted to Electricity</v>
      </c>
      <c r="C16" s="6">
        <f>Inputs!C17</f>
        <v>0.17</v>
      </c>
      <c r="D16" s="5"/>
    </row>
    <row r="17" spans="2:4">
      <c r="B17" s="3" t="str">
        <f>Inputs!B18</f>
        <v>% Collected Electrical Energy Used Internally</v>
      </c>
      <c r="C17" s="6">
        <f>Inputs!C18</f>
        <v>0.15</v>
      </c>
      <c r="D17" s="5"/>
    </row>
    <row r="18" spans="2:4">
      <c r="B18" s="8" t="s">
        <v>67</v>
      </c>
      <c r="C18" s="66">
        <f>PRODUCT(C14:C17)</f>
        <v>0.14005875000000001</v>
      </c>
      <c r="D18" s="65" t="s">
        <v>26</v>
      </c>
    </row>
    <row r="19" spans="2:4">
      <c r="B19" s="59" t="s">
        <v>53</v>
      </c>
      <c r="C19" s="60"/>
      <c r="D19" s="5"/>
    </row>
    <row r="20" spans="2:4">
      <c r="B20" s="3" t="str">
        <f>Inputs!B21</f>
        <v>GJ Energy released per tonne of garden waste combusted</v>
      </c>
      <c r="C20" s="4">
        <f>Inputs!C21</f>
        <v>6.5</v>
      </c>
      <c r="D20" s="5" t="str">
        <f>Inputs!D21</f>
        <v>GJ/T</v>
      </c>
    </row>
    <row r="21" spans="2:4">
      <c r="B21" s="3" t="str">
        <f>Inputs!B15</f>
        <v>% Energy Collected (Efficiency Losses)</v>
      </c>
      <c r="C21" s="26">
        <f>Inputs!C15</f>
        <v>0.84499999999999997</v>
      </c>
      <c r="D21" s="5"/>
    </row>
    <row r="22" spans="2:4">
      <c r="B22" s="3" t="str">
        <f>Inputs!B16</f>
        <v>% Collected Energy Converted to Heat</v>
      </c>
      <c r="C22" s="6">
        <f>Inputs!C16</f>
        <v>0.83</v>
      </c>
      <c r="D22" s="5"/>
    </row>
    <row r="23" spans="2:4">
      <c r="B23" s="8" t="s">
        <v>67</v>
      </c>
      <c r="C23" s="66">
        <f>PRODUCT(C20:C22)</f>
        <v>4.5587749999999998</v>
      </c>
      <c r="D23" s="65" t="s">
        <v>26</v>
      </c>
    </row>
    <row r="24" spans="2:4">
      <c r="B24" s="59" t="s">
        <v>52</v>
      </c>
      <c r="C24" s="60"/>
      <c r="D24" s="5"/>
    </row>
    <row r="25" spans="2:4">
      <c r="B25" s="3" t="str">
        <f>Inputs!B21</f>
        <v>GJ Energy released per tonne of garden waste combusted</v>
      </c>
      <c r="C25" s="62">
        <f>Inputs!C21</f>
        <v>6.5</v>
      </c>
      <c r="D25" s="5" t="str">
        <f>Inputs!D21</f>
        <v>GJ/T</v>
      </c>
    </row>
    <row r="26" spans="2:4">
      <c r="B26" s="3" t="str">
        <f>Inputs!B15</f>
        <v>% Energy Collected (Efficiency Losses)</v>
      </c>
      <c r="C26" s="63">
        <f>Inputs!C15</f>
        <v>0.84499999999999997</v>
      </c>
      <c r="D26" s="5"/>
    </row>
    <row r="27" spans="2:4">
      <c r="B27" s="8" t="s">
        <v>67</v>
      </c>
      <c r="C27" s="66">
        <f>PRODUCT(C25:C26)</f>
        <v>5.4924999999999997</v>
      </c>
      <c r="D27" s="65" t="s">
        <v>26</v>
      </c>
    </row>
    <row r="28" spans="2:4">
      <c r="B28" s="59" t="s">
        <v>46</v>
      </c>
      <c r="C28" s="61"/>
      <c r="D28" s="5"/>
    </row>
    <row r="29" spans="2:4">
      <c r="B29" s="3" t="str">
        <f>Inputs!B5</f>
        <v>kg CO2 emitted per GJ energy from coal (average)</v>
      </c>
      <c r="C29" s="4">
        <f>Inputs!C5</f>
        <v>95</v>
      </c>
      <c r="D29" s="5" t="str">
        <f>Inputs!D5</f>
        <v>kg/GJ</v>
      </c>
    </row>
    <row r="30" spans="2:4">
      <c r="B30" s="3" t="str">
        <f>Inputs!B6</f>
        <v>Coal power plant efficiency</v>
      </c>
      <c r="C30" s="26">
        <f>Inputs!C6</f>
        <v>0.45</v>
      </c>
      <c r="D30" s="5"/>
    </row>
    <row r="31" spans="2:4">
      <c r="B31" s="7" t="s">
        <v>68</v>
      </c>
      <c r="C31" s="66">
        <f>C29/C30</f>
        <v>211.11111111111111</v>
      </c>
      <c r="D31" s="65" t="s">
        <v>47</v>
      </c>
    </row>
    <row r="32" spans="2:4">
      <c r="B32" s="59" t="s">
        <v>48</v>
      </c>
      <c r="C32" s="61"/>
      <c r="D32" s="5"/>
    </row>
    <row r="33" spans="2:4">
      <c r="B33" s="3" t="str">
        <f>Inputs!B7</f>
        <v>kg CO2 emitted per GJ energy from natural gas (average)</v>
      </c>
      <c r="C33" s="4">
        <f>Inputs!C7</f>
        <v>57</v>
      </c>
      <c r="D33" s="5" t="str">
        <f>Inputs!D7</f>
        <v>kg/GJ</v>
      </c>
    </row>
    <row r="34" spans="2:4">
      <c r="B34" s="3" t="str">
        <f>Inputs!B8</f>
        <v>Natural gas heat plant efficiency</v>
      </c>
      <c r="C34" s="26">
        <f>Inputs!C8</f>
        <v>0.75</v>
      </c>
      <c r="D34" s="5"/>
    </row>
    <row r="35" spans="2:4">
      <c r="B35" s="8" t="s">
        <v>68</v>
      </c>
      <c r="C35" s="66">
        <f>C33/C34</f>
        <v>76</v>
      </c>
      <c r="D35" s="65" t="s">
        <v>47</v>
      </c>
    </row>
  </sheetData>
  <mergeCells count="8">
    <mergeCell ref="B2:C2"/>
    <mergeCell ref="B3:C3"/>
    <mergeCell ref="B13:C13"/>
    <mergeCell ref="B28:C28"/>
    <mergeCell ref="B32:C32"/>
    <mergeCell ref="B24:C24"/>
    <mergeCell ref="B19:C19"/>
    <mergeCell ref="B8:C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Charts</vt:lpstr>
      </vt:variant>
      <vt:variant>
        <vt:i4>4</vt:i4>
      </vt:variant>
    </vt:vector>
  </HeadingPairs>
  <TitlesOfParts>
    <vt:vector size="12" baseType="lpstr">
      <vt:lpstr>Summary</vt:lpstr>
      <vt:lpstr>Inputs</vt:lpstr>
      <vt:lpstr>Cat. 1 CBA</vt:lpstr>
      <vt:lpstr>Cat. 2 CBA</vt:lpstr>
      <vt:lpstr>Cat. 3 CBA</vt:lpstr>
      <vt:lpstr>Cat. 4 CBA</vt:lpstr>
      <vt:lpstr>Composting</vt:lpstr>
      <vt:lpstr>Incineration</vt:lpstr>
      <vt:lpstr>Cat. 1 Chart</vt:lpstr>
      <vt:lpstr>Cat. 2 Chart</vt:lpstr>
      <vt:lpstr>Cat. 3 Chart</vt:lpstr>
      <vt:lpstr>Cat. 4 Chart</vt:lpstr>
    </vt:vector>
  </TitlesOfParts>
  <Company>Worcester Polytechnic Institute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M. Webb</dc:creator>
  <cp:lastModifiedBy>Nathan M. Webb</cp:lastModifiedBy>
  <cp:lastPrinted>2009-04-22T09:25:52Z</cp:lastPrinted>
  <dcterms:created xsi:type="dcterms:W3CDTF">2009-04-20T09:50:33Z</dcterms:created>
  <dcterms:modified xsi:type="dcterms:W3CDTF">2009-05-09T00:11:23Z</dcterms:modified>
</cp:coreProperties>
</file>