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355" yWindow="0" windowWidth="12435" windowHeight="9960"/>
  </bookViews>
  <sheets>
    <sheet name="Steel Cost Estimate" sheetId="1" r:id="rId1"/>
  </sheets>
  <calcPr calcId="145621"/>
</workbook>
</file>

<file path=xl/calcChain.xml><?xml version="1.0" encoding="utf-8"?>
<calcChain xmlns="http://schemas.openxmlformats.org/spreadsheetml/2006/main">
  <c r="N20" i="1" l="1"/>
  <c r="N26" i="1"/>
  <c r="N16" i="1"/>
  <c r="N13" i="1"/>
  <c r="N14" i="1"/>
  <c r="N7" i="1"/>
  <c r="N3" i="1"/>
  <c r="M41" i="1"/>
  <c r="M42" i="1"/>
  <c r="M40" i="1"/>
  <c r="M39" i="1"/>
  <c r="M45" i="1"/>
  <c r="M44" i="1"/>
  <c r="M38" i="1"/>
  <c r="N9" i="1"/>
  <c r="M49" i="1"/>
  <c r="N12" i="1" l="1"/>
  <c r="N10" i="1"/>
  <c r="N41" i="1" l="1"/>
  <c r="N42" i="1"/>
  <c r="M43" i="1"/>
  <c r="M48" i="1"/>
  <c r="N48" i="1" s="1"/>
  <c r="N43" i="1"/>
  <c r="M46" i="1"/>
  <c r="N46" i="1" s="1"/>
  <c r="M47" i="1"/>
  <c r="N38" i="1"/>
  <c r="K49" i="1"/>
  <c r="N47" i="1"/>
  <c r="N39" i="1"/>
  <c r="N15" i="1"/>
  <c r="N22" i="1" l="1"/>
  <c r="N40" i="1"/>
  <c r="N4" i="1"/>
  <c r="K5" i="1"/>
  <c r="N5" i="1"/>
  <c r="N6" i="1"/>
  <c r="K8" i="1"/>
  <c r="N8" i="1"/>
  <c r="K9" i="1"/>
  <c r="K11" i="1"/>
  <c r="N11" i="1"/>
  <c r="N17" i="1"/>
  <c r="N18" i="1"/>
  <c r="N19" i="1"/>
  <c r="N21" i="1"/>
  <c r="N23" i="1"/>
  <c r="N24" i="1"/>
  <c r="N25" i="1"/>
  <c r="K27" i="1"/>
  <c r="N27" i="1"/>
  <c r="K28" i="1"/>
  <c r="N28" i="1"/>
  <c r="K29" i="1"/>
  <c r="N29" i="1"/>
  <c r="K30" i="1"/>
  <c r="N30" i="1"/>
  <c r="K31" i="1"/>
  <c r="N31" i="1"/>
  <c r="K32" i="1"/>
  <c r="N32" i="1"/>
  <c r="K33" i="1"/>
  <c r="N33" i="1"/>
  <c r="K34" i="1"/>
  <c r="N34" i="1"/>
  <c r="K35" i="1"/>
  <c r="N35" i="1"/>
  <c r="N44" i="1"/>
  <c r="N45" i="1"/>
  <c r="N49" i="1"/>
  <c r="N36" i="1" l="1"/>
</calcChain>
</file>

<file path=xl/sharedStrings.xml><?xml version="1.0" encoding="utf-8"?>
<sst xmlns="http://schemas.openxmlformats.org/spreadsheetml/2006/main" count="154" uniqueCount="67">
  <si>
    <t>Total</t>
  </si>
  <si>
    <t>E-2</t>
  </si>
  <si>
    <t>EA</t>
  </si>
  <si>
    <t>HSS12X8X1/2 (hollow/rect)</t>
  </si>
  <si>
    <t>HSS12X6X3/8 (hollow/rect) - 16FT = 1</t>
  </si>
  <si>
    <t>HSS4X4X3/8 (square) - 12FT = 1</t>
  </si>
  <si>
    <t>pg 123</t>
  </si>
  <si>
    <t>LF</t>
  </si>
  <si>
    <t>E-5</t>
  </si>
  <si>
    <t>W33x118</t>
  </si>
  <si>
    <t>W27x102</t>
  </si>
  <si>
    <t>interpolated</t>
  </si>
  <si>
    <t>W27x84</t>
  </si>
  <si>
    <t>W21x93</t>
  </si>
  <si>
    <t>W21x83</t>
  </si>
  <si>
    <t>W21x73</t>
  </si>
  <si>
    <t>W21x57</t>
  </si>
  <si>
    <t>W21x50</t>
  </si>
  <si>
    <t>W21x44</t>
  </si>
  <si>
    <t>W18x71</t>
  </si>
  <si>
    <t>W18x55</t>
  </si>
  <si>
    <t>W18x50</t>
  </si>
  <si>
    <t>W18x40</t>
  </si>
  <si>
    <t>W18x35</t>
  </si>
  <si>
    <t>W16x50</t>
  </si>
  <si>
    <t>W16x40</t>
  </si>
  <si>
    <t>W16x26</t>
  </si>
  <si>
    <t>W12x50</t>
  </si>
  <si>
    <t>W12x30</t>
  </si>
  <si>
    <t>W12x22</t>
  </si>
  <si>
    <t>W12x19</t>
  </si>
  <si>
    <t>W10x19</t>
  </si>
  <si>
    <t>W8x24</t>
  </si>
  <si>
    <t>W8x18</t>
  </si>
  <si>
    <t>W8x10</t>
  </si>
  <si>
    <t>05 12 Structural Steel Framing - 05 12 23 Structural Steel for Buildings - 05 12 23.75 Structural Steel Members</t>
  </si>
  <si>
    <t>Total Cost</t>
  </si>
  <si>
    <t>Total Incl O&amp;P</t>
  </si>
  <si>
    <t>Equipment</t>
  </si>
  <si>
    <t>Labor</t>
  </si>
  <si>
    <t>Material</t>
  </si>
  <si>
    <t>Unit</t>
  </si>
  <si>
    <t>Labor-Hours</t>
  </si>
  <si>
    <t>Daily Output</t>
  </si>
  <si>
    <t>Crew</t>
  </si>
  <si>
    <t>Description</t>
  </si>
  <si>
    <t>Line Number</t>
  </si>
  <si>
    <t>W14X82</t>
  </si>
  <si>
    <t>HSS2X2X1/4 - 12FT=1</t>
  </si>
  <si>
    <t>HSS6X6X1/2 - 12ft = 1</t>
  </si>
  <si>
    <t>HSS8X4X1/2 = 12ft = 1</t>
  </si>
  <si>
    <t>HSS1.900X0.188 (round tubing) 12FT=1</t>
  </si>
  <si>
    <t>HSS12.75X.375 - 18FT=1</t>
  </si>
  <si>
    <t>HSS12.75X.500 - 18FT=1</t>
  </si>
  <si>
    <t>HSS8.625X.625 - 14FT=1</t>
  </si>
  <si>
    <t>HSS18X6X1/2 (hollow/rect) - 18FT=1</t>
  </si>
  <si>
    <t>HSS6X4X1/2 - 12FT=1</t>
  </si>
  <si>
    <t>W6x20</t>
  </si>
  <si>
    <t>W8x35</t>
  </si>
  <si>
    <t>W12x152</t>
  </si>
  <si>
    <t>W12x190</t>
  </si>
  <si>
    <t>W14x109</t>
  </si>
  <si>
    <t>W16x77</t>
  </si>
  <si>
    <t>W18x76</t>
  </si>
  <si>
    <t>QTY (LF)</t>
  </si>
  <si>
    <t>Beams</t>
  </si>
  <si>
    <t>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</si>
</sst>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9"/>
  <sheetViews>
    <sheetView tabSelected="1" zoomScale="110" zoomScaleNormal="110" workbookViewId="0">
      <pane ySplit="1" topLeftCell="A2" activePane="bottomLeft" state="frozen"/>
      <selection pane="bottomLeft" activeCell="O10" sqref="O10"/>
    </sheetView>
  </sheetViews>
  <sheetFormatPr defaultRowHeight="12.75" x14ac:dyDescent="0.25"/>
  <cols>
    <col min="1" max="1" width="8" style="1" customWidth="1"/>
    <col min="2" max="2" width="11" style="1" bestFit="1" customWidth="1"/>
    <col min="3" max="3" width="32.140625" style="1" bestFit="1" customWidth="1"/>
    <col min="4" max="4" width="4.85546875" style="1" hidden="1" customWidth="1"/>
    <col min="5" max="5" width="7.5703125" style="1" hidden="1" customWidth="1"/>
    <col min="6" max="6" width="6.85546875" style="1" hidden="1" customWidth="1"/>
    <col min="7" max="7" width="4.28515625" style="1" hidden="1" customWidth="1"/>
    <col min="8" max="8" width="8.5703125" style="1" hidden="1" customWidth="1"/>
    <col min="9" max="9" width="7.5703125" style="1" hidden="1" customWidth="1"/>
    <col min="10" max="10" width="8.5703125" style="1" hidden="1" customWidth="1"/>
    <col min="11" max="11" width="6.42578125" style="1" hidden="1" customWidth="1"/>
    <col min="12" max="12" width="9.140625" style="1" customWidth="1"/>
    <col min="13" max="13" width="9.28515625" style="1" customWidth="1"/>
    <col min="14" max="14" width="10.5703125" style="2" customWidth="1"/>
    <col min="15" max="15" width="13.28515625" style="1" bestFit="1" customWidth="1"/>
    <col min="16" max="16" width="9.85546875" style="1" bestFit="1" customWidth="1"/>
    <col min="17" max="16384" width="9.140625" style="1"/>
  </cols>
  <sheetData>
    <row r="1" spans="1:47" s="3" customFormat="1" ht="25.5" x14ac:dyDescent="0.25">
      <c r="B1" s="3" t="s">
        <v>46</v>
      </c>
      <c r="C1" s="3" t="s">
        <v>45</v>
      </c>
      <c r="D1" s="3" t="s">
        <v>44</v>
      </c>
      <c r="E1" s="3" t="s">
        <v>43</v>
      </c>
      <c r="F1" s="3" t="s">
        <v>42</v>
      </c>
      <c r="G1" s="3" t="s">
        <v>41</v>
      </c>
      <c r="H1" s="3" t="s">
        <v>40</v>
      </c>
      <c r="I1" s="3" t="s">
        <v>39</v>
      </c>
      <c r="J1" s="3" t="s">
        <v>38</v>
      </c>
      <c r="K1" s="3" t="s">
        <v>0</v>
      </c>
      <c r="L1" s="3" t="s">
        <v>37</v>
      </c>
      <c r="M1" s="3" t="s">
        <v>64</v>
      </c>
      <c r="N1" s="4" t="s">
        <v>36</v>
      </c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</row>
    <row r="2" spans="1:47" s="3" customFormat="1" x14ac:dyDescent="0.25">
      <c r="A2" s="13" t="s">
        <v>65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s="5" customFormat="1" x14ac:dyDescent="0.25">
      <c r="B3" s="5">
        <v>140</v>
      </c>
      <c r="C3" s="5" t="s">
        <v>57</v>
      </c>
      <c r="L3" s="5">
        <v>39</v>
      </c>
      <c r="M3" s="5">
        <v>27.074999999999999</v>
      </c>
      <c r="N3" s="6">
        <f t="shared" ref="N3:N35" si="0">(M3*L3)</f>
        <v>1055.925</v>
      </c>
    </row>
    <row r="4" spans="1:47" s="5" customFormat="1" x14ac:dyDescent="0.25">
      <c r="A4" s="7" t="s">
        <v>35</v>
      </c>
      <c r="B4" s="5">
        <v>300</v>
      </c>
      <c r="C4" s="5" t="s">
        <v>34</v>
      </c>
      <c r="D4" s="5" t="s">
        <v>1</v>
      </c>
      <c r="E4" s="5">
        <v>600</v>
      </c>
      <c r="F4" s="5">
        <v>0.08</v>
      </c>
      <c r="G4" s="5" t="s">
        <v>7</v>
      </c>
      <c r="H4" s="5">
        <v>13.75</v>
      </c>
      <c r="I4" s="5">
        <v>2.98</v>
      </c>
      <c r="J4" s="5">
        <v>2.5</v>
      </c>
      <c r="K4" s="5">
        <v>19.23</v>
      </c>
      <c r="L4" s="5">
        <v>23.5</v>
      </c>
      <c r="M4" s="5">
        <v>195.98599999999999</v>
      </c>
      <c r="N4" s="6">
        <f t="shared" si="0"/>
        <v>4605.6709999999994</v>
      </c>
    </row>
    <row r="5" spans="1:47" s="5" customFormat="1" x14ac:dyDescent="0.25">
      <c r="A5" s="7"/>
      <c r="B5" s="5" t="s">
        <v>11</v>
      </c>
      <c r="C5" s="5" t="s">
        <v>33</v>
      </c>
      <c r="D5" s="5" t="s">
        <v>1</v>
      </c>
      <c r="E5" s="5">
        <v>600</v>
      </c>
      <c r="F5" s="5">
        <v>0.08</v>
      </c>
      <c r="G5" s="5" t="s">
        <v>7</v>
      </c>
      <c r="H5" s="5">
        <v>24.75</v>
      </c>
      <c r="I5" s="5">
        <v>2.98</v>
      </c>
      <c r="J5" s="5">
        <v>2.5</v>
      </c>
      <c r="K5" s="5">
        <f>SUM(H5:J5)</f>
        <v>30.23</v>
      </c>
      <c r="L5" s="5">
        <v>35.75</v>
      </c>
      <c r="M5" s="5">
        <v>206.64100000000002</v>
      </c>
      <c r="N5" s="6">
        <f t="shared" si="0"/>
        <v>7387.415750000001</v>
      </c>
    </row>
    <row r="6" spans="1:47" s="5" customFormat="1" x14ac:dyDescent="0.25">
      <c r="A6" s="7"/>
      <c r="B6" s="5">
        <v>360</v>
      </c>
      <c r="C6" s="5" t="s">
        <v>32</v>
      </c>
      <c r="D6" s="5" t="s">
        <v>1</v>
      </c>
      <c r="E6" s="5">
        <v>550</v>
      </c>
      <c r="F6" s="5">
        <v>8.6999999999999994E-2</v>
      </c>
      <c r="G6" s="5" t="s">
        <v>7</v>
      </c>
      <c r="H6" s="5">
        <v>33</v>
      </c>
      <c r="I6" s="5">
        <v>3.26</v>
      </c>
      <c r="J6" s="5">
        <v>2.72</v>
      </c>
      <c r="K6" s="5">
        <v>38.979999999999997</v>
      </c>
      <c r="L6" s="5">
        <v>45.5</v>
      </c>
      <c r="M6" s="5">
        <v>94.251000000000005</v>
      </c>
      <c r="N6" s="6">
        <f t="shared" si="0"/>
        <v>4288.4205000000002</v>
      </c>
    </row>
    <row r="7" spans="1:47" s="5" customFormat="1" x14ac:dyDescent="0.25">
      <c r="A7" s="7"/>
      <c r="B7" s="5">
        <v>520</v>
      </c>
      <c r="C7" s="5" t="s">
        <v>58</v>
      </c>
      <c r="L7" s="5">
        <v>62</v>
      </c>
      <c r="M7" s="5">
        <v>27.263000000000002</v>
      </c>
      <c r="N7" s="6">
        <f t="shared" si="0"/>
        <v>1690.306</v>
      </c>
    </row>
    <row r="8" spans="1:47" s="5" customFormat="1" x14ac:dyDescent="0.25">
      <c r="A8" s="7"/>
      <c r="B8" s="5" t="s">
        <v>11</v>
      </c>
      <c r="C8" s="5" t="s">
        <v>31</v>
      </c>
      <c r="D8" s="5" t="s">
        <v>1</v>
      </c>
      <c r="E8" s="5">
        <v>600</v>
      </c>
      <c r="F8" s="5">
        <v>0.08</v>
      </c>
      <c r="G8" s="5" t="s">
        <v>7</v>
      </c>
      <c r="H8" s="5">
        <v>26.21</v>
      </c>
      <c r="I8" s="5">
        <v>2.98</v>
      </c>
      <c r="J8" s="5">
        <v>2.5</v>
      </c>
      <c r="K8" s="5">
        <f>SUM(H8:J8)</f>
        <v>31.69</v>
      </c>
      <c r="L8" s="5">
        <v>59.43</v>
      </c>
      <c r="M8" s="5">
        <v>2253.6520000000005</v>
      </c>
      <c r="N8" s="6">
        <f t="shared" si="0"/>
        <v>133934.53836000004</v>
      </c>
    </row>
    <row r="9" spans="1:47" s="5" customFormat="1" x14ac:dyDescent="0.25">
      <c r="A9" s="7"/>
      <c r="B9" s="5" t="s">
        <v>11</v>
      </c>
      <c r="C9" s="5" t="s">
        <v>30</v>
      </c>
      <c r="D9" s="5" t="s">
        <v>1</v>
      </c>
      <c r="E9" s="5">
        <v>880</v>
      </c>
      <c r="F9" s="5">
        <v>5.5E-2</v>
      </c>
      <c r="G9" s="5" t="s">
        <v>7</v>
      </c>
      <c r="H9" s="5">
        <v>26.25</v>
      </c>
      <c r="I9" s="5">
        <v>2.0299999999999998</v>
      </c>
      <c r="J9" s="5">
        <v>1.7</v>
      </c>
      <c r="K9" s="5">
        <f>SUM(H9:J9)</f>
        <v>29.98</v>
      </c>
      <c r="L9" s="5">
        <v>34.25</v>
      </c>
      <c r="M9" s="5">
        <v>219.79000000000002</v>
      </c>
      <c r="N9" s="6">
        <f t="shared" si="0"/>
        <v>7527.8075000000008</v>
      </c>
    </row>
    <row r="10" spans="1:47" s="5" customFormat="1" x14ac:dyDescent="0.25">
      <c r="A10" s="7"/>
      <c r="B10" s="5">
        <v>1300</v>
      </c>
      <c r="C10" s="5" t="s">
        <v>29</v>
      </c>
      <c r="D10" s="5" t="s">
        <v>1</v>
      </c>
      <c r="E10" s="5">
        <v>880</v>
      </c>
      <c r="F10" s="5">
        <v>5.5E-2</v>
      </c>
      <c r="G10" s="5" t="s">
        <v>7</v>
      </c>
      <c r="H10" s="5">
        <v>30.5</v>
      </c>
      <c r="I10" s="5">
        <v>2.0299999999999998</v>
      </c>
      <c r="J10" s="5">
        <v>1.7</v>
      </c>
      <c r="K10" s="5">
        <v>34.229999999999997</v>
      </c>
      <c r="L10" s="5">
        <v>39</v>
      </c>
      <c r="M10" s="5">
        <v>8.4060000000000006</v>
      </c>
      <c r="N10" s="6">
        <f t="shared" si="0"/>
        <v>327.834</v>
      </c>
    </row>
    <row r="11" spans="1:47" s="5" customFormat="1" x14ac:dyDescent="0.25">
      <c r="A11" s="7"/>
      <c r="B11" s="5" t="s">
        <v>11</v>
      </c>
      <c r="C11" s="5" t="s">
        <v>28</v>
      </c>
      <c r="D11" s="5" t="s">
        <v>1</v>
      </c>
      <c r="E11" s="5">
        <v>848.89</v>
      </c>
      <c r="F11" s="5">
        <v>5.7000000000000002E-2</v>
      </c>
      <c r="G11" s="5" t="s">
        <v>7</v>
      </c>
      <c r="H11" s="5">
        <v>41.33</v>
      </c>
      <c r="I11" s="5">
        <v>2.11</v>
      </c>
      <c r="J11" s="5">
        <v>1.77</v>
      </c>
      <c r="K11" s="5">
        <f>SUM(H11:J11)</f>
        <v>45.21</v>
      </c>
      <c r="L11" s="5">
        <v>51.22</v>
      </c>
      <c r="M11" s="5">
        <v>802.87299999999971</v>
      </c>
      <c r="N11" s="6">
        <f t="shared" si="0"/>
        <v>41123.155059999983</v>
      </c>
    </row>
    <row r="12" spans="1:47" s="5" customFormat="1" x14ac:dyDescent="0.25">
      <c r="A12" s="7"/>
      <c r="B12" s="5">
        <v>1560</v>
      </c>
      <c r="C12" s="5" t="s">
        <v>27</v>
      </c>
      <c r="D12" s="5" t="s">
        <v>1</v>
      </c>
      <c r="E12" s="5">
        <v>750</v>
      </c>
      <c r="F12" s="5">
        <v>6.4000000000000001E-2</v>
      </c>
      <c r="G12" s="5" t="s">
        <v>7</v>
      </c>
      <c r="H12" s="5">
        <v>69</v>
      </c>
      <c r="I12" s="5">
        <v>2.39</v>
      </c>
      <c r="J12" s="5">
        <v>2</v>
      </c>
      <c r="K12" s="5">
        <v>73.39</v>
      </c>
      <c r="L12" s="5">
        <v>82</v>
      </c>
      <c r="M12" s="5">
        <v>23.198</v>
      </c>
      <c r="N12" s="6">
        <f t="shared" si="0"/>
        <v>1902.2360000000001</v>
      </c>
    </row>
    <row r="13" spans="1:47" s="5" customFormat="1" x14ac:dyDescent="0.25">
      <c r="A13" s="7"/>
      <c r="B13" s="5" t="s">
        <v>11</v>
      </c>
      <c r="C13" s="5" t="s">
        <v>59</v>
      </c>
      <c r="L13" s="5">
        <v>239</v>
      </c>
      <c r="M13" s="5">
        <v>31.132999999999999</v>
      </c>
      <c r="N13" s="6">
        <f t="shared" si="0"/>
        <v>7440.7869999999994</v>
      </c>
    </row>
    <row r="14" spans="1:47" s="5" customFormat="1" x14ac:dyDescent="0.25">
      <c r="A14" s="7"/>
      <c r="B14" s="5" t="s">
        <v>11</v>
      </c>
      <c r="C14" s="5" t="s">
        <v>60</v>
      </c>
      <c r="L14" s="5">
        <v>297</v>
      </c>
      <c r="M14" s="5">
        <v>31.184999999999999</v>
      </c>
      <c r="N14" s="6">
        <f t="shared" si="0"/>
        <v>9261.9449999999997</v>
      </c>
    </row>
    <row r="15" spans="1:47" s="5" customFormat="1" x14ac:dyDescent="0.25">
      <c r="A15" s="7"/>
      <c r="B15" s="5" t="s">
        <v>11</v>
      </c>
      <c r="C15" s="5" t="s">
        <v>47</v>
      </c>
      <c r="D15" s="5" t="s">
        <v>1</v>
      </c>
      <c r="E15" s="5">
        <v>750</v>
      </c>
      <c r="F15" s="5">
        <v>6.4000000000000001E-2</v>
      </c>
      <c r="G15" s="5" t="s">
        <v>7</v>
      </c>
      <c r="H15" s="5">
        <v>113</v>
      </c>
      <c r="I15" s="5">
        <v>2.39</v>
      </c>
      <c r="J15" s="5">
        <v>1.9950000000000001</v>
      </c>
      <c r="K15" s="5">
        <v>117.38500000000001</v>
      </c>
      <c r="L15" s="5">
        <v>131</v>
      </c>
      <c r="M15" s="5">
        <v>428.33600000000001</v>
      </c>
      <c r="N15" s="6">
        <f t="shared" si="0"/>
        <v>56112.016000000003</v>
      </c>
    </row>
    <row r="16" spans="1:47" s="5" customFormat="1" x14ac:dyDescent="0.25">
      <c r="A16" s="7"/>
      <c r="B16" s="5" t="s">
        <v>11</v>
      </c>
      <c r="C16" s="5" t="s">
        <v>61</v>
      </c>
      <c r="L16" s="5">
        <v>172</v>
      </c>
      <c r="M16" s="5">
        <v>31.393999999999998</v>
      </c>
      <c r="N16" s="6">
        <f t="shared" si="0"/>
        <v>5399.768</v>
      </c>
    </row>
    <row r="17" spans="1:14" s="5" customFormat="1" x14ac:dyDescent="0.25">
      <c r="A17" s="7"/>
      <c r="B17" s="5">
        <v>2700</v>
      </c>
      <c r="C17" s="5" t="s">
        <v>26</v>
      </c>
      <c r="D17" s="5" t="s">
        <v>1</v>
      </c>
      <c r="E17" s="5">
        <v>1000</v>
      </c>
      <c r="F17" s="5">
        <v>4.8000000000000001E-2</v>
      </c>
      <c r="G17" s="5" t="s">
        <v>7</v>
      </c>
      <c r="H17" s="5">
        <v>36</v>
      </c>
      <c r="I17" s="5">
        <v>1.79</v>
      </c>
      <c r="J17" s="5">
        <v>1.5</v>
      </c>
      <c r="K17" s="5">
        <v>39.29</v>
      </c>
      <c r="L17" s="5">
        <v>44.5</v>
      </c>
      <c r="M17" s="5">
        <v>308.12599999999998</v>
      </c>
      <c r="N17" s="6">
        <f t="shared" si="0"/>
        <v>13711.606999999998</v>
      </c>
    </row>
    <row r="18" spans="1:14" s="5" customFormat="1" x14ac:dyDescent="0.25">
      <c r="A18" s="7"/>
      <c r="B18" s="5">
        <v>3100</v>
      </c>
      <c r="C18" s="5" t="s">
        <v>25</v>
      </c>
      <c r="D18" s="5" t="s">
        <v>1</v>
      </c>
      <c r="E18" s="5">
        <v>800</v>
      </c>
      <c r="F18" s="5">
        <v>0.06</v>
      </c>
      <c r="G18" s="5" t="s">
        <v>7</v>
      </c>
      <c r="H18" s="5">
        <v>55</v>
      </c>
      <c r="I18" s="5">
        <v>2.2400000000000002</v>
      </c>
      <c r="J18" s="5">
        <v>1.87</v>
      </c>
      <c r="K18" s="5">
        <v>59.11</v>
      </c>
      <c r="L18" s="5">
        <v>67</v>
      </c>
      <c r="M18" s="5">
        <v>95</v>
      </c>
      <c r="N18" s="6">
        <f t="shared" si="0"/>
        <v>6365</v>
      </c>
    </row>
    <row r="19" spans="1:14" s="5" customFormat="1" x14ac:dyDescent="0.25">
      <c r="A19" s="7"/>
      <c r="B19" s="5">
        <v>3120</v>
      </c>
      <c r="C19" s="5" t="s">
        <v>24</v>
      </c>
      <c r="D19" s="5" t="s">
        <v>1</v>
      </c>
      <c r="E19" s="5">
        <v>800</v>
      </c>
      <c r="F19" s="5">
        <v>0.06</v>
      </c>
      <c r="G19" s="5" t="s">
        <v>7</v>
      </c>
      <c r="H19" s="5">
        <v>69</v>
      </c>
      <c r="I19" s="5">
        <v>2.2400000000000002</v>
      </c>
      <c r="J19" s="5">
        <v>1.87</v>
      </c>
      <c r="K19" s="5">
        <v>73.11</v>
      </c>
      <c r="L19" s="5">
        <v>82</v>
      </c>
      <c r="M19" s="5">
        <v>51.924999999999997</v>
      </c>
      <c r="N19" s="6">
        <f t="shared" si="0"/>
        <v>4257.8499999999995</v>
      </c>
    </row>
    <row r="20" spans="1:14" s="5" customFormat="1" x14ac:dyDescent="0.25">
      <c r="A20" s="7"/>
      <c r="B20" s="5" t="s">
        <v>11</v>
      </c>
      <c r="C20" s="5" t="s">
        <v>62</v>
      </c>
      <c r="L20" s="5">
        <v>123</v>
      </c>
      <c r="M20" s="5">
        <v>26.074999999999999</v>
      </c>
      <c r="N20" s="6">
        <f t="shared" si="0"/>
        <v>3207.2249999999999</v>
      </c>
    </row>
    <row r="21" spans="1:14" s="5" customFormat="1" x14ac:dyDescent="0.25">
      <c r="A21" s="7"/>
      <c r="B21" s="5">
        <v>3300</v>
      </c>
      <c r="C21" s="5" t="s">
        <v>23</v>
      </c>
      <c r="D21" s="5" t="s">
        <v>8</v>
      </c>
      <c r="E21" s="5">
        <v>960</v>
      </c>
      <c r="F21" s="5">
        <v>7.4999999999999997E-2</v>
      </c>
      <c r="G21" s="5" t="s">
        <v>7</v>
      </c>
      <c r="H21" s="5">
        <v>48</v>
      </c>
      <c r="I21" s="5">
        <v>2.79</v>
      </c>
      <c r="J21" s="5">
        <v>1.69</v>
      </c>
      <c r="K21" s="5">
        <v>52.48</v>
      </c>
      <c r="L21" s="5">
        <v>60</v>
      </c>
      <c r="M21" s="5">
        <v>278.363</v>
      </c>
      <c r="N21" s="6">
        <f t="shared" si="0"/>
        <v>16701.78</v>
      </c>
    </row>
    <row r="22" spans="1:14" s="5" customFormat="1" x14ac:dyDescent="0.25">
      <c r="A22" s="7"/>
      <c r="B22" s="5">
        <v>3500</v>
      </c>
      <c r="C22" s="5" t="s">
        <v>22</v>
      </c>
      <c r="D22" s="5" t="s">
        <v>8</v>
      </c>
      <c r="E22" s="5">
        <v>960</v>
      </c>
      <c r="F22" s="5">
        <v>7.4999999999999997E-2</v>
      </c>
      <c r="G22" s="5" t="s">
        <v>7</v>
      </c>
      <c r="H22" s="5">
        <v>55</v>
      </c>
      <c r="I22" s="5">
        <v>2.79</v>
      </c>
      <c r="J22" s="5">
        <v>1.69</v>
      </c>
      <c r="K22" s="5">
        <v>59.48</v>
      </c>
      <c r="L22" s="5">
        <v>67.5</v>
      </c>
      <c r="M22" s="5">
        <v>125.16800000000001</v>
      </c>
      <c r="N22" s="6">
        <f t="shared" si="0"/>
        <v>8448.84</v>
      </c>
    </row>
    <row r="23" spans="1:14" s="5" customFormat="1" x14ac:dyDescent="0.25">
      <c r="A23" s="7"/>
      <c r="B23" s="5">
        <v>3700</v>
      </c>
      <c r="C23" s="5" t="s">
        <v>21</v>
      </c>
      <c r="D23" s="5" t="s">
        <v>8</v>
      </c>
      <c r="E23" s="5">
        <v>912</v>
      </c>
      <c r="F23" s="5">
        <v>7.9000000000000001E-2</v>
      </c>
      <c r="G23" s="5" t="s">
        <v>7</v>
      </c>
      <c r="H23" s="5">
        <v>69</v>
      </c>
      <c r="I23" s="5">
        <v>2.94</v>
      </c>
      <c r="J23" s="5">
        <v>1.77</v>
      </c>
      <c r="K23" s="5">
        <v>73.709999999999994</v>
      </c>
      <c r="L23" s="5">
        <v>83</v>
      </c>
      <c r="M23" s="5">
        <v>724.00500000000011</v>
      </c>
      <c r="N23" s="6">
        <f t="shared" si="0"/>
        <v>60092.415000000008</v>
      </c>
    </row>
    <row r="24" spans="1:14" s="5" customFormat="1" x14ac:dyDescent="0.25">
      <c r="A24" s="7"/>
      <c r="B24" s="5">
        <v>3900</v>
      </c>
      <c r="C24" s="5" t="s">
        <v>20</v>
      </c>
      <c r="D24" s="5" t="s">
        <v>8</v>
      </c>
      <c r="E24" s="5">
        <v>912</v>
      </c>
      <c r="F24" s="5">
        <v>7.9000000000000001E-2</v>
      </c>
      <c r="G24" s="5" t="s">
        <v>7</v>
      </c>
      <c r="H24" s="5">
        <v>75.5</v>
      </c>
      <c r="I24" s="5">
        <v>2.94</v>
      </c>
      <c r="J24" s="5">
        <v>1.77</v>
      </c>
      <c r="K24" s="5">
        <v>80.209999999999994</v>
      </c>
      <c r="L24" s="5">
        <v>90.5</v>
      </c>
      <c r="M24" s="5">
        <v>85.822000000000003</v>
      </c>
      <c r="N24" s="6">
        <f t="shared" si="0"/>
        <v>7766.8910000000005</v>
      </c>
    </row>
    <row r="25" spans="1:14" s="5" customFormat="1" x14ac:dyDescent="0.25">
      <c r="A25" s="7"/>
      <c r="B25" s="5" t="s">
        <v>11</v>
      </c>
      <c r="C25" s="5" t="s">
        <v>19</v>
      </c>
      <c r="D25" s="5" t="s">
        <v>8</v>
      </c>
      <c r="E25" s="5">
        <v>900</v>
      </c>
      <c r="F25" s="5">
        <v>0.08</v>
      </c>
      <c r="G25" s="5" t="s">
        <v>7</v>
      </c>
      <c r="H25" s="5">
        <v>97.95</v>
      </c>
      <c r="I25" s="5">
        <v>2.98</v>
      </c>
      <c r="J25" s="5">
        <v>1.8</v>
      </c>
      <c r="K25" s="5">
        <v>102.73</v>
      </c>
      <c r="L25" s="5">
        <v>115.27</v>
      </c>
      <c r="M25" s="5">
        <v>125.16800000000001</v>
      </c>
      <c r="N25" s="6">
        <f t="shared" si="0"/>
        <v>14428.11536</v>
      </c>
    </row>
    <row r="26" spans="1:14" s="5" customFormat="1" x14ac:dyDescent="0.25">
      <c r="A26" s="7"/>
      <c r="B26" s="5">
        <v>3940</v>
      </c>
      <c r="C26" s="5" t="s">
        <v>63</v>
      </c>
      <c r="L26" s="5">
        <v>123</v>
      </c>
      <c r="M26" s="5">
        <v>31.492000000000001</v>
      </c>
      <c r="N26" s="6">
        <f t="shared" si="0"/>
        <v>3873.5160000000001</v>
      </c>
    </row>
    <row r="27" spans="1:14" s="5" customFormat="1" x14ac:dyDescent="0.25">
      <c r="A27" s="7"/>
      <c r="B27" s="5">
        <v>4100</v>
      </c>
      <c r="C27" s="5" t="s">
        <v>18</v>
      </c>
      <c r="D27" s="5" t="s">
        <v>8</v>
      </c>
      <c r="E27" s="5">
        <v>1064</v>
      </c>
      <c r="F27" s="5">
        <v>6.8000000000000005E-2</v>
      </c>
      <c r="G27" s="5" t="s">
        <v>7</v>
      </c>
      <c r="H27" s="5">
        <v>60.5</v>
      </c>
      <c r="I27" s="5">
        <v>2.52</v>
      </c>
      <c r="J27" s="5">
        <v>1.52</v>
      </c>
      <c r="K27" s="5">
        <f t="shared" ref="K27:K35" si="1">SUM(H27:J27)</f>
        <v>64.540000000000006</v>
      </c>
      <c r="L27" s="5">
        <v>73</v>
      </c>
      <c r="M27" s="5">
        <v>30.725000000000001</v>
      </c>
      <c r="N27" s="6">
        <f t="shared" si="0"/>
        <v>2242.9250000000002</v>
      </c>
    </row>
    <row r="28" spans="1:14" s="5" customFormat="1" x14ac:dyDescent="0.25">
      <c r="A28" s="7"/>
      <c r="B28" s="5">
        <v>4300</v>
      </c>
      <c r="C28" s="5" t="s">
        <v>17</v>
      </c>
      <c r="D28" s="5" t="s">
        <v>8</v>
      </c>
      <c r="E28" s="5">
        <v>1064</v>
      </c>
      <c r="F28" s="5">
        <v>6.8000000000000005E-2</v>
      </c>
      <c r="G28" s="5" t="s">
        <v>7</v>
      </c>
      <c r="H28" s="5">
        <v>69</v>
      </c>
      <c r="I28" s="5">
        <v>2.52</v>
      </c>
      <c r="J28" s="5">
        <v>1.52</v>
      </c>
      <c r="K28" s="5">
        <f t="shared" si="1"/>
        <v>73.039999999999992</v>
      </c>
      <c r="L28" s="5">
        <v>82</v>
      </c>
      <c r="M28" s="5">
        <v>16.853999999999999</v>
      </c>
      <c r="N28" s="6">
        <f t="shared" si="0"/>
        <v>1382.028</v>
      </c>
    </row>
    <row r="29" spans="1:14" s="5" customFormat="1" x14ac:dyDescent="0.25">
      <c r="A29" s="7"/>
      <c r="B29" s="5" t="s">
        <v>11</v>
      </c>
      <c r="C29" s="5" t="s">
        <v>16</v>
      </c>
      <c r="D29" s="5" t="s">
        <v>8</v>
      </c>
      <c r="E29" s="5">
        <v>1047.67</v>
      </c>
      <c r="F29" s="5">
        <v>6.9000000000000006E-2</v>
      </c>
      <c r="G29" s="5" t="s">
        <v>7</v>
      </c>
      <c r="H29" s="5">
        <v>78.63</v>
      </c>
      <c r="I29" s="5">
        <v>2.56</v>
      </c>
      <c r="J29" s="5">
        <v>1.54</v>
      </c>
      <c r="K29" s="5">
        <f t="shared" si="1"/>
        <v>82.73</v>
      </c>
      <c r="L29" s="5">
        <v>93.08</v>
      </c>
      <c r="M29" s="5">
        <v>246.70299999999997</v>
      </c>
      <c r="N29" s="6">
        <f t="shared" si="0"/>
        <v>22963.115239999996</v>
      </c>
    </row>
    <row r="30" spans="1:14" s="5" customFormat="1" x14ac:dyDescent="0.25">
      <c r="A30" s="7"/>
      <c r="B30" s="5" t="s">
        <v>11</v>
      </c>
      <c r="C30" s="5" t="s">
        <v>15</v>
      </c>
      <c r="D30" s="5" t="s">
        <v>8</v>
      </c>
      <c r="E30" s="5">
        <v>1024</v>
      </c>
      <c r="F30" s="5">
        <v>7.0999999999999994E-2</v>
      </c>
      <c r="G30" s="5" t="s">
        <v>7</v>
      </c>
      <c r="H30" s="5">
        <v>100.33</v>
      </c>
      <c r="I30" s="5">
        <v>2.62</v>
      </c>
      <c r="J30" s="5">
        <v>1.58</v>
      </c>
      <c r="K30" s="5">
        <f t="shared" si="1"/>
        <v>104.53</v>
      </c>
      <c r="L30" s="5">
        <v>117.67</v>
      </c>
      <c r="M30" s="5">
        <v>92.182999999999993</v>
      </c>
      <c r="N30" s="6">
        <f t="shared" si="0"/>
        <v>10847.17361</v>
      </c>
    </row>
    <row r="31" spans="1:14" s="5" customFormat="1" x14ac:dyDescent="0.25">
      <c r="A31" s="7"/>
      <c r="B31" s="5">
        <v>4720</v>
      </c>
      <c r="C31" s="5" t="s">
        <v>14</v>
      </c>
      <c r="D31" s="5" t="s">
        <v>8</v>
      </c>
      <c r="E31" s="5">
        <v>1000</v>
      </c>
      <c r="F31" s="5">
        <v>7.1999999999999995E-2</v>
      </c>
      <c r="G31" s="5" t="s">
        <v>7</v>
      </c>
      <c r="H31" s="5">
        <v>114</v>
      </c>
      <c r="I31" s="5">
        <v>2.68</v>
      </c>
      <c r="J31" s="5">
        <v>1.62</v>
      </c>
      <c r="K31" s="5">
        <f t="shared" si="1"/>
        <v>118.30000000000001</v>
      </c>
      <c r="L31" s="5">
        <v>133</v>
      </c>
      <c r="M31" s="5">
        <v>112.58799999999999</v>
      </c>
      <c r="N31" s="6">
        <f t="shared" si="0"/>
        <v>14974.204</v>
      </c>
    </row>
    <row r="32" spans="1:14" s="5" customFormat="1" x14ac:dyDescent="0.25">
      <c r="A32" s="7"/>
      <c r="B32" s="5">
        <v>4740</v>
      </c>
      <c r="C32" s="5" t="s">
        <v>13</v>
      </c>
      <c r="D32" s="5" t="s">
        <v>8</v>
      </c>
      <c r="E32" s="5">
        <v>1000</v>
      </c>
      <c r="F32" s="5">
        <v>7.1999999999999995E-2</v>
      </c>
      <c r="G32" s="5" t="s">
        <v>7</v>
      </c>
      <c r="H32" s="5">
        <v>128</v>
      </c>
      <c r="I32" s="5">
        <v>2.68</v>
      </c>
      <c r="J32" s="5">
        <v>1.62</v>
      </c>
      <c r="K32" s="5">
        <f t="shared" si="1"/>
        <v>132.30000000000001</v>
      </c>
      <c r="L32" s="5">
        <v>148</v>
      </c>
      <c r="M32" s="5">
        <v>142.04000000000002</v>
      </c>
      <c r="N32" s="6">
        <f t="shared" si="0"/>
        <v>21021.920000000002</v>
      </c>
    </row>
    <row r="33" spans="1:14" s="5" customFormat="1" x14ac:dyDescent="0.25">
      <c r="A33" s="7"/>
      <c r="B33" s="5">
        <v>5800</v>
      </c>
      <c r="C33" s="5" t="s">
        <v>12</v>
      </c>
      <c r="D33" s="5" t="s">
        <v>8</v>
      </c>
      <c r="E33" s="5">
        <v>1190</v>
      </c>
      <c r="F33" s="5">
        <v>6.0999999999999999E-2</v>
      </c>
      <c r="G33" s="5" t="s">
        <v>7</v>
      </c>
      <c r="H33" s="5">
        <v>116</v>
      </c>
      <c r="I33" s="5">
        <v>2.25</v>
      </c>
      <c r="J33" s="5">
        <v>1.36</v>
      </c>
      <c r="K33" s="5">
        <f t="shared" si="1"/>
        <v>119.61</v>
      </c>
      <c r="L33" s="5">
        <v>133</v>
      </c>
      <c r="M33" s="5">
        <v>23.074000000000002</v>
      </c>
      <c r="N33" s="6">
        <f t="shared" si="0"/>
        <v>3068.8420000000001</v>
      </c>
    </row>
    <row r="34" spans="1:14" s="5" customFormat="1" x14ac:dyDescent="0.25">
      <c r="A34" s="7"/>
      <c r="B34" s="5" t="s">
        <v>11</v>
      </c>
      <c r="C34" s="5" t="s">
        <v>10</v>
      </c>
      <c r="D34" s="5" t="s">
        <v>8</v>
      </c>
      <c r="E34" s="5">
        <v>1174</v>
      </c>
      <c r="F34" s="5">
        <v>6.2E-2</v>
      </c>
      <c r="G34" s="5" t="s">
        <v>7</v>
      </c>
      <c r="H34" s="5">
        <v>140.19999999999999</v>
      </c>
      <c r="I34" s="5">
        <v>2.2799999999999998</v>
      </c>
      <c r="J34" s="5">
        <v>1.38</v>
      </c>
      <c r="K34" s="5">
        <f t="shared" si="1"/>
        <v>143.85999999999999</v>
      </c>
      <c r="L34" s="5">
        <v>160</v>
      </c>
      <c r="M34" s="5">
        <v>208.864</v>
      </c>
      <c r="N34" s="6">
        <f t="shared" si="0"/>
        <v>33418.239999999998</v>
      </c>
    </row>
    <row r="35" spans="1:14" s="5" customFormat="1" x14ac:dyDescent="0.25">
      <c r="A35" s="7"/>
      <c r="B35" s="5">
        <v>6700</v>
      </c>
      <c r="C35" s="5" t="s">
        <v>9</v>
      </c>
      <c r="D35" s="5" t="s">
        <v>8</v>
      </c>
      <c r="E35" s="5">
        <v>1176</v>
      </c>
      <c r="F35" s="5">
        <v>6.0999999999999999E-2</v>
      </c>
      <c r="G35" s="5" t="s">
        <v>7</v>
      </c>
      <c r="H35" s="5">
        <v>162</v>
      </c>
      <c r="I35" s="5">
        <v>2.2799999999999998</v>
      </c>
      <c r="J35" s="5">
        <v>1.38</v>
      </c>
      <c r="K35" s="5">
        <f t="shared" si="1"/>
        <v>165.66</v>
      </c>
      <c r="L35" s="5">
        <v>184</v>
      </c>
      <c r="M35" s="5">
        <v>35.991</v>
      </c>
      <c r="N35" s="6">
        <f t="shared" si="0"/>
        <v>6622.3440000000001</v>
      </c>
    </row>
    <row r="36" spans="1:14" s="5" customFormat="1" x14ac:dyDescent="0.25">
      <c r="A36" s="5" t="s">
        <v>0</v>
      </c>
      <c r="L36" s="7"/>
      <c r="M36" s="7"/>
      <c r="N36" s="6">
        <f>SUM(N4:N35)</f>
        <v>536395.93138000008</v>
      </c>
    </row>
    <row r="37" spans="1:14" s="5" customFormat="1" x14ac:dyDescent="0.25">
      <c r="A37" s="10" t="s">
        <v>66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4" s="5" customFormat="1" x14ac:dyDescent="0.2">
      <c r="A38" s="5" t="s">
        <v>6</v>
      </c>
      <c r="B38" s="5">
        <v>1700</v>
      </c>
      <c r="C38" s="8" t="s">
        <v>51</v>
      </c>
      <c r="D38" s="5" t="s">
        <v>1</v>
      </c>
      <c r="E38" s="5">
        <v>60</v>
      </c>
      <c r="F38" s="5">
        <v>0.8</v>
      </c>
      <c r="G38" s="5" t="s">
        <v>2</v>
      </c>
      <c r="H38" s="5">
        <v>154</v>
      </c>
      <c r="I38" s="5">
        <v>30</v>
      </c>
      <c r="J38" s="5">
        <v>25</v>
      </c>
      <c r="K38" s="5">
        <v>209</v>
      </c>
      <c r="L38" s="5">
        <v>253</v>
      </c>
      <c r="M38" s="5">
        <f>(351.817/12)</f>
        <v>29.318083333333334</v>
      </c>
      <c r="N38" s="6">
        <f>(M38*L38)</f>
        <v>7417.4750833333337</v>
      </c>
    </row>
    <row r="39" spans="1:14" s="5" customFormat="1" x14ac:dyDescent="0.2">
      <c r="B39" s="5" t="s">
        <v>11</v>
      </c>
      <c r="C39" s="8" t="s">
        <v>48</v>
      </c>
      <c r="D39" s="5" t="s">
        <v>1</v>
      </c>
      <c r="E39" s="5">
        <v>62</v>
      </c>
      <c r="F39" s="5">
        <v>0.77700000000000002</v>
      </c>
      <c r="G39" s="5" t="s">
        <v>2</v>
      </c>
      <c r="H39" s="5">
        <v>200</v>
      </c>
      <c r="I39" s="5">
        <v>30</v>
      </c>
      <c r="J39" s="5">
        <v>25</v>
      </c>
      <c r="K39" s="5">
        <v>255</v>
      </c>
      <c r="L39" s="5">
        <v>307</v>
      </c>
      <c r="M39" s="5">
        <f>(428.839/12)</f>
        <v>35.736583333333336</v>
      </c>
      <c r="N39" s="6">
        <f t="shared" ref="N39" si="2">(M39*L39)</f>
        <v>10971.131083333334</v>
      </c>
    </row>
    <row r="40" spans="1:14" s="5" customFormat="1" x14ac:dyDescent="0.2">
      <c r="B40" s="5">
        <v>4500</v>
      </c>
      <c r="C40" s="8" t="s">
        <v>5</v>
      </c>
      <c r="D40" s="5" t="s">
        <v>1</v>
      </c>
      <c r="E40" s="5">
        <v>58</v>
      </c>
      <c r="F40" s="5">
        <v>0.82799999999999996</v>
      </c>
      <c r="G40" s="5" t="s">
        <v>2</v>
      </c>
      <c r="H40" s="5">
        <v>206</v>
      </c>
      <c r="I40" s="5">
        <v>31</v>
      </c>
      <c r="J40" s="5">
        <v>26</v>
      </c>
      <c r="K40" s="5">
        <v>263</v>
      </c>
      <c r="L40" s="5">
        <v>315</v>
      </c>
      <c r="M40" s="9">
        <f>(585.969/12)</f>
        <v>48.830750000000002</v>
      </c>
      <c r="N40" s="6">
        <f>(M40*L40)</f>
        <v>15381.686250000001</v>
      </c>
    </row>
    <row r="41" spans="1:14" s="5" customFormat="1" x14ac:dyDescent="0.2">
      <c r="B41" s="5">
        <v>5550</v>
      </c>
      <c r="C41" s="8" t="s">
        <v>56</v>
      </c>
      <c r="D41" s="5" t="s">
        <v>1</v>
      </c>
      <c r="E41" s="5">
        <v>54</v>
      </c>
      <c r="F41" s="5">
        <v>0.88900000000000001</v>
      </c>
      <c r="G41" s="5" t="s">
        <v>2</v>
      </c>
      <c r="H41" s="5">
        <v>315</v>
      </c>
      <c r="I41" s="5">
        <v>33</v>
      </c>
      <c r="J41" s="5">
        <v>27.5</v>
      </c>
      <c r="K41" s="5">
        <v>375.5</v>
      </c>
      <c r="L41" s="5">
        <v>440</v>
      </c>
      <c r="M41" s="9">
        <f>(210.807/12)</f>
        <v>17.567249999999998</v>
      </c>
      <c r="N41" s="6">
        <f>(M41*L41)</f>
        <v>7729.5899999999992</v>
      </c>
    </row>
    <row r="42" spans="1:14" s="5" customFormat="1" x14ac:dyDescent="0.2">
      <c r="B42" s="5">
        <v>4550</v>
      </c>
      <c r="C42" s="8" t="s">
        <v>49</v>
      </c>
      <c r="D42" s="5" t="s">
        <v>1</v>
      </c>
      <c r="E42" s="5">
        <v>54</v>
      </c>
      <c r="F42" s="5">
        <v>0.88900000000000001</v>
      </c>
      <c r="G42" s="5" t="s">
        <v>2</v>
      </c>
      <c r="H42" s="5">
        <v>340</v>
      </c>
      <c r="I42" s="5">
        <v>33</v>
      </c>
      <c r="J42" s="5">
        <v>27.5</v>
      </c>
      <c r="K42" s="5">
        <v>400.5</v>
      </c>
      <c r="L42" s="5">
        <v>465</v>
      </c>
      <c r="M42" s="9">
        <f>(169.847/12)</f>
        <v>14.153916666666667</v>
      </c>
      <c r="N42" s="6">
        <f t="shared" ref="N42:N43" si="3">(M42*L42)</f>
        <v>6581.57125</v>
      </c>
    </row>
    <row r="43" spans="1:14" s="5" customFormat="1" x14ac:dyDescent="0.2">
      <c r="B43" s="5">
        <v>5600</v>
      </c>
      <c r="C43" s="8" t="s">
        <v>50</v>
      </c>
      <c r="D43" s="5" t="s">
        <v>1</v>
      </c>
      <c r="E43" s="5">
        <v>54</v>
      </c>
      <c r="F43" s="5">
        <v>0.88900000000000001</v>
      </c>
      <c r="G43" s="5" t="s">
        <v>2</v>
      </c>
      <c r="H43" s="5">
        <v>455</v>
      </c>
      <c r="I43" s="5">
        <v>33</v>
      </c>
      <c r="J43" s="5">
        <v>27.5</v>
      </c>
      <c r="K43" s="5">
        <v>515.5</v>
      </c>
      <c r="L43" s="5">
        <v>595</v>
      </c>
      <c r="M43" s="9">
        <f>(13.417/12)</f>
        <v>1.1180833333333333</v>
      </c>
      <c r="N43" s="6">
        <f t="shared" si="3"/>
        <v>665.25958333333335</v>
      </c>
    </row>
    <row r="44" spans="1:14" s="5" customFormat="1" x14ac:dyDescent="0.2">
      <c r="B44" s="5">
        <v>5700</v>
      </c>
      <c r="C44" s="8" t="s">
        <v>4</v>
      </c>
      <c r="D44" s="5" t="s">
        <v>1</v>
      </c>
      <c r="E44" s="5">
        <v>48</v>
      </c>
      <c r="F44" s="5">
        <v>1</v>
      </c>
      <c r="G44" s="5" t="s">
        <v>2</v>
      </c>
      <c r="H44" s="5">
        <v>1350</v>
      </c>
      <c r="I44" s="5">
        <v>37.5</v>
      </c>
      <c r="J44" s="5">
        <v>31</v>
      </c>
      <c r="K44" s="5">
        <v>1418.5</v>
      </c>
      <c r="L44" s="5">
        <v>1575</v>
      </c>
      <c r="M44" s="9">
        <f>59.373/16</f>
        <v>3.7108124999999998</v>
      </c>
      <c r="N44" s="6">
        <f>(M44*L44)</f>
        <v>5844.5296874999995</v>
      </c>
    </row>
    <row r="45" spans="1:14" s="5" customFormat="1" x14ac:dyDescent="0.2">
      <c r="B45" s="5">
        <v>5700</v>
      </c>
      <c r="C45" s="8" t="s">
        <v>3</v>
      </c>
      <c r="D45" s="5" t="s">
        <v>1</v>
      </c>
      <c r="E45" s="5">
        <v>48</v>
      </c>
      <c r="F45" s="5">
        <v>1</v>
      </c>
      <c r="G45" s="5" t="s">
        <v>2</v>
      </c>
      <c r="H45" s="5">
        <v>1350</v>
      </c>
      <c r="I45" s="5">
        <v>37.5</v>
      </c>
      <c r="J45" s="5">
        <v>31</v>
      </c>
      <c r="K45" s="5">
        <v>1418.5</v>
      </c>
      <c r="L45" s="5">
        <v>1575</v>
      </c>
      <c r="M45" s="9">
        <f>(569.205/16)</f>
        <v>35.575312500000003</v>
      </c>
      <c r="N45" s="6">
        <f>(M45*L45)</f>
        <v>56031.117187500007</v>
      </c>
    </row>
    <row r="46" spans="1:14" s="5" customFormat="1" x14ac:dyDescent="0.2">
      <c r="B46" s="5">
        <v>1850</v>
      </c>
      <c r="C46" s="8" t="s">
        <v>54</v>
      </c>
      <c r="D46" s="5" t="s">
        <v>1</v>
      </c>
      <c r="E46" s="5">
        <v>50</v>
      </c>
      <c r="F46" s="5">
        <v>0.96</v>
      </c>
      <c r="G46" s="5" t="s">
        <v>2</v>
      </c>
      <c r="H46" s="5">
        <v>760</v>
      </c>
      <c r="I46" s="5">
        <v>36</v>
      </c>
      <c r="J46" s="5">
        <v>30</v>
      </c>
      <c r="K46" s="5">
        <v>826</v>
      </c>
      <c r="L46" s="5">
        <v>935</v>
      </c>
      <c r="M46" s="9">
        <f>(684.84/14)</f>
        <v>48.917142857142856</v>
      </c>
      <c r="N46" s="6">
        <f t="shared" ref="N46:N48" si="4">(M46*L46)</f>
        <v>45737.528571428571</v>
      </c>
    </row>
    <row r="47" spans="1:14" s="5" customFormat="1" x14ac:dyDescent="0.2">
      <c r="B47" s="5">
        <v>1950</v>
      </c>
      <c r="C47" s="8" t="s">
        <v>52</v>
      </c>
      <c r="D47" s="5" t="s">
        <v>1</v>
      </c>
      <c r="E47" s="5">
        <v>45</v>
      </c>
      <c r="F47" s="5">
        <v>1.0669999999999999</v>
      </c>
      <c r="G47" s="5" t="s">
        <v>2</v>
      </c>
      <c r="H47" s="5">
        <v>1475</v>
      </c>
      <c r="I47" s="5">
        <v>40</v>
      </c>
      <c r="J47" s="5">
        <v>33.5</v>
      </c>
      <c r="K47" s="5">
        <v>1548.5</v>
      </c>
      <c r="L47" s="5">
        <v>1725</v>
      </c>
      <c r="M47" s="9">
        <f>(258.58/18)</f>
        <v>14.365555555555554</v>
      </c>
      <c r="N47" s="6">
        <f t="shared" si="4"/>
        <v>24780.583333333332</v>
      </c>
    </row>
    <row r="48" spans="1:14" s="5" customFormat="1" x14ac:dyDescent="0.2">
      <c r="B48" s="5">
        <v>1950</v>
      </c>
      <c r="C48" s="8" t="s">
        <v>53</v>
      </c>
      <c r="D48" s="5" t="s">
        <v>1</v>
      </c>
      <c r="E48" s="5">
        <v>45</v>
      </c>
      <c r="F48" s="5">
        <v>1.0669999999999999</v>
      </c>
      <c r="G48" s="5" t="s">
        <v>2</v>
      </c>
      <c r="H48" s="5">
        <v>1475</v>
      </c>
      <c r="I48" s="5">
        <v>40</v>
      </c>
      <c r="J48" s="5">
        <v>33.5</v>
      </c>
      <c r="K48" s="5">
        <v>1548.5</v>
      </c>
      <c r="L48" s="5">
        <v>1725</v>
      </c>
      <c r="M48" s="9">
        <f>(172.5/18)</f>
        <v>9.5833333333333339</v>
      </c>
      <c r="N48" s="6">
        <f t="shared" si="4"/>
        <v>16531.25</v>
      </c>
    </row>
    <row r="49" spans="2:14" s="5" customFormat="1" x14ac:dyDescent="0.25">
      <c r="B49" s="5" t="s">
        <v>11</v>
      </c>
      <c r="C49" s="12" t="s">
        <v>55</v>
      </c>
      <c r="D49" s="5" t="s">
        <v>1</v>
      </c>
      <c r="E49" s="5">
        <v>44</v>
      </c>
      <c r="F49" s="5">
        <v>1.1000000000000001</v>
      </c>
      <c r="G49" s="5" t="s">
        <v>2</v>
      </c>
      <c r="H49" s="5">
        <v>1600</v>
      </c>
      <c r="I49" s="5">
        <v>40</v>
      </c>
      <c r="J49" s="5">
        <v>34</v>
      </c>
      <c r="K49" s="5">
        <f>SUM(H49:J49)</f>
        <v>1674</v>
      </c>
      <c r="L49" s="5">
        <v>1800</v>
      </c>
      <c r="M49" s="9">
        <f>(101.352/18)</f>
        <v>5.6306666666666665</v>
      </c>
      <c r="N49" s="6">
        <f>(M49*L49)</f>
        <v>10135.199999999999</v>
      </c>
    </row>
  </sheetData>
  <mergeCells count="4">
    <mergeCell ref="L36:M36"/>
    <mergeCell ref="A4:A35"/>
    <mergeCell ref="A2:N2"/>
    <mergeCell ref="A37:N37"/>
  </mergeCells>
  <pageMargins left="0.2" right="0.2" top="0.25" bottom="0.2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Steel Cost Estimate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Jenny</cp:lastModifiedBy>
  <cp:lastPrinted>2016-02-18T20:56:16Z</cp:lastPrinted>
  <dcterms:created xsi:type="dcterms:W3CDTF">2016-02-01T03:09:59Z</dcterms:created>
  <dcterms:modified xsi:type="dcterms:W3CDTF">2016-02-18T20:56:38Z</dcterms:modified>
</cp:coreProperties>
</file>