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5" yWindow="540" windowWidth="10380" windowHeight="9720" activeTab="1"/>
  </bookViews>
  <sheets>
    <sheet name="TOTAL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7" i="4" l="1"/>
  <c r="J13" i="1" l="1"/>
  <c r="J15" i="1" l="1"/>
  <c r="K15" i="1" s="1"/>
  <c r="J14" i="1"/>
  <c r="K14" i="1" s="1"/>
  <c r="K13" i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  <c r="L7" i="1" l="1"/>
  <c r="L13" i="1"/>
  <c r="L15" i="1"/>
  <c r="L10" i="1"/>
</calcChain>
</file>

<file path=xl/sharedStrings.xml><?xml version="1.0" encoding="utf-8"?>
<sst xmlns="http://schemas.openxmlformats.org/spreadsheetml/2006/main" count="60" uniqueCount="42">
  <si>
    <t>Slab Design &amp; Span (FT)</t>
  </si>
  <si>
    <t>Thickness (IN)</t>
  </si>
  <si>
    <t>Total Load (PSF)</t>
  </si>
  <si>
    <t>Material</t>
  </si>
  <si>
    <t>Installation</t>
  </si>
  <si>
    <t>Total</t>
  </si>
  <si>
    <t>floor level</t>
  </si>
  <si>
    <t>Floor section</t>
  </si>
  <si>
    <t>typical floor area</t>
  </si>
  <si>
    <t>student waiting area</t>
  </si>
  <si>
    <t>conference roof</t>
  </si>
  <si>
    <t>mechanical area</t>
  </si>
  <si>
    <t>roof</t>
  </si>
  <si>
    <t>snow drift</t>
  </si>
  <si>
    <t>conference roof &amp; common areas</t>
  </si>
  <si>
    <t>Cost Per SF</t>
  </si>
  <si>
    <t>SF</t>
  </si>
  <si>
    <t>Total/SF</t>
  </si>
  <si>
    <t>Multi 20</t>
  </si>
  <si>
    <t>Area</t>
  </si>
  <si>
    <t>28*54+126*58</t>
  </si>
  <si>
    <t>27.5*42+4.5*14.5+34*10+25*9.5</t>
  </si>
  <si>
    <t>16*17+14.5*3</t>
  </si>
  <si>
    <t>86.5*19+32.5*24+42*24, 128.5*18.5-10*10</t>
  </si>
  <si>
    <t>28.5*16.5</t>
  </si>
  <si>
    <t>26.5*16.5+128*18-10*11+18*70+24*15.5+42*23.5+32.6*24+24*18.5+6*20</t>
  </si>
  <si>
    <t>17*20+27*13</t>
  </si>
  <si>
    <t>32.5*32+27.5*10</t>
  </si>
  <si>
    <t>60*58+63.5*18.5+24*42+27x*+55*18</t>
  </si>
  <si>
    <t>20.5*57+108.5*10+20*10+86*11</t>
  </si>
  <si>
    <t>16.5*53.5+89*41</t>
  </si>
  <si>
    <t>16.5*20+12*21</t>
  </si>
  <si>
    <t>adjusted time and location</t>
  </si>
  <si>
    <t>Slab on Grade</t>
  </si>
  <si>
    <t>SOMD Level 2</t>
  </si>
  <si>
    <t>SOMD Level 3</t>
  </si>
  <si>
    <t>SOMD Level 4</t>
  </si>
  <si>
    <t>SOMD Roof</t>
  </si>
  <si>
    <t>Cost</t>
  </si>
  <si>
    <t>TOTAL</t>
  </si>
  <si>
    <t>SUM</t>
  </si>
  <si>
    <t>Slab on Metal Decking Cost Estimate - pg 311 B1010 217 line 7500 (SOMD), pg 287 Slab on Grade line 4560 - RS Means Concrete &amp; Masonry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</si>
</sst>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44" fontId="0" fillId="0" borderId="1" xfId="0" applyNumberFormat="1" applyFill="1" applyBorder="1" applyAlignment="1">
      <alignment horizontal="center" vertical="center" wrapText="1"/>
    </xf>
    <xf numFmtId="44" fontId="0" fillId="0" borderId="0" xfId="0" applyNumberForma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44" fontId="0" fillId="0" borderId="2" xfId="0" applyNumberForma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44" fontId="0" fillId="0" borderId="5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44" fontId="0" fillId="0" borderId="8" xfId="0" applyNumberFormat="1" applyFill="1" applyBorder="1" applyAlignment="1">
      <alignment horizontal="center" vertical="center" wrapText="1"/>
    </xf>
    <xf numFmtId="164" fontId="0" fillId="2" borderId="10" xfId="0" applyNumberForma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0" fillId="2" borderId="12" xfId="0" applyNumberForma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44" fontId="0" fillId="0" borderId="14" xfId="0" applyNumberFormat="1" applyFill="1" applyBorder="1" applyAlignment="1">
      <alignment horizontal="center" vertical="center" wrapText="1"/>
    </xf>
    <xf numFmtId="44" fontId="0" fillId="0" borderId="14" xfId="0" applyNumberFormat="1" applyBorder="1" applyAlignment="1">
      <alignment horizontal="center" vertical="center" wrapText="1"/>
    </xf>
    <xf numFmtId="164" fontId="0" fillId="2" borderId="15" xfId="0" applyNumberForma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8" sqref="B8"/>
    </sheetView>
  </sheetViews>
  <sheetFormatPr defaultRowHeight="15" x14ac:dyDescent="0.25"/>
  <cols>
    <col min="1" max="1" width="13.28515625" bestFit="1" customWidth="1"/>
    <col min="2" max="2" width="11.140625" style="7" bestFit="1" customWidth="1"/>
  </cols>
  <sheetData>
    <row r="1" spans="1:2" x14ac:dyDescent="0.25">
      <c r="B1" s="7" t="s">
        <v>38</v>
      </c>
    </row>
    <row r="2" spans="1:2" x14ac:dyDescent="0.25">
      <c r="A2" t="s">
        <v>33</v>
      </c>
      <c r="B2" s="7">
        <v>142436.93</v>
      </c>
    </row>
    <row r="3" spans="1:2" x14ac:dyDescent="0.25">
      <c r="A3" t="s">
        <v>34</v>
      </c>
      <c r="B3" s="7">
        <v>126319.92</v>
      </c>
    </row>
    <row r="4" spans="1:2" x14ac:dyDescent="0.25">
      <c r="A4" t="s">
        <v>35</v>
      </c>
      <c r="B4" s="7">
        <v>123524.47</v>
      </c>
    </row>
    <row r="5" spans="1:2" x14ac:dyDescent="0.25">
      <c r="A5" t="s">
        <v>36</v>
      </c>
      <c r="B5" s="7">
        <v>148117.45000000001</v>
      </c>
    </row>
    <row r="6" spans="1:2" x14ac:dyDescent="0.25">
      <c r="A6" t="s">
        <v>37</v>
      </c>
      <c r="B6" s="7">
        <v>128084.23</v>
      </c>
    </row>
    <row r="7" spans="1:2" x14ac:dyDescent="0.25">
      <c r="A7" s="8" t="s">
        <v>39</v>
      </c>
      <c r="B7" s="9">
        <f>SUM(B2:B6)</f>
        <v>668483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workbookViewId="0">
      <selection activeCell="O5" sqref="O5"/>
    </sheetView>
  </sheetViews>
  <sheetFormatPr defaultRowHeight="15" x14ac:dyDescent="0.25"/>
  <cols>
    <col min="1" max="1" width="5.42578125" style="1" bestFit="1" customWidth="1"/>
    <col min="2" max="2" width="17.28515625" style="1" bestFit="1" customWidth="1"/>
    <col min="3" max="3" width="13.140625" style="1" customWidth="1"/>
    <col min="4" max="4" width="10.7109375" style="1" customWidth="1"/>
    <col min="5" max="5" width="10" style="1" customWidth="1"/>
    <col min="6" max="6" width="7.5703125" style="1" customWidth="1"/>
    <col min="7" max="7" width="8.42578125" style="4" bestFit="1" customWidth="1"/>
    <col min="8" max="8" width="11" style="4" bestFit="1" customWidth="1"/>
    <col min="9" max="9" width="8.28515625" style="4" bestFit="1" customWidth="1"/>
    <col min="10" max="10" width="7.5703125" style="1" bestFit="1" customWidth="1"/>
    <col min="11" max="11" width="12" style="11" bestFit="1" customWidth="1"/>
    <col min="12" max="12" width="12" style="1" bestFit="1" customWidth="1"/>
    <col min="13" max="13" width="11.5703125" style="5" bestFit="1" customWidth="1"/>
    <col min="14" max="15" width="9.140625" style="1"/>
    <col min="16" max="16" width="11.140625" style="4" bestFit="1" customWidth="1"/>
    <col min="17" max="16384" width="9.140625" style="1"/>
  </cols>
  <sheetData>
    <row r="1" spans="1:13" ht="29.25" customHeight="1" x14ac:dyDescent="0.25">
      <c r="A1" s="2"/>
      <c r="B1" s="2"/>
      <c r="C1" s="2"/>
      <c r="D1" s="14" t="s">
        <v>41</v>
      </c>
      <c r="E1" s="14"/>
      <c r="F1" s="14"/>
      <c r="G1" s="14"/>
      <c r="H1" s="14"/>
      <c r="I1" s="14"/>
      <c r="J1" s="2"/>
      <c r="K1" s="10"/>
      <c r="L1" s="6"/>
      <c r="M1" s="40"/>
    </row>
    <row r="2" spans="1:13" ht="21" customHeight="1" x14ac:dyDescent="0.25">
      <c r="A2" s="2"/>
      <c r="B2" s="2"/>
      <c r="C2" s="2"/>
      <c r="D2" s="3"/>
      <c r="E2" s="14"/>
      <c r="F2" s="14"/>
      <c r="G2" s="15" t="s">
        <v>15</v>
      </c>
      <c r="H2" s="15"/>
      <c r="I2" s="15"/>
      <c r="J2" s="2"/>
      <c r="K2" s="10"/>
      <c r="L2" s="6"/>
      <c r="M2" s="40"/>
    </row>
    <row r="3" spans="1:13" ht="45.75" thickBot="1" x14ac:dyDescent="0.3">
      <c r="A3" s="16" t="s">
        <v>6</v>
      </c>
      <c r="B3" s="16" t="s">
        <v>7</v>
      </c>
      <c r="C3" s="16" t="s">
        <v>19</v>
      </c>
      <c r="D3" s="16" t="s">
        <v>0</v>
      </c>
      <c r="E3" s="16" t="s">
        <v>1</v>
      </c>
      <c r="F3" s="16" t="s">
        <v>2</v>
      </c>
      <c r="G3" s="17" t="s">
        <v>3</v>
      </c>
      <c r="H3" s="17" t="s">
        <v>4</v>
      </c>
      <c r="I3" s="17" t="s">
        <v>17</v>
      </c>
      <c r="J3" s="16" t="s">
        <v>16</v>
      </c>
      <c r="K3" s="18" t="s">
        <v>5</v>
      </c>
      <c r="L3" s="16" t="s">
        <v>40</v>
      </c>
      <c r="M3" s="19" t="s">
        <v>32</v>
      </c>
    </row>
    <row r="4" spans="1:13" ht="15.75" thickBot="1" x14ac:dyDescent="0.3">
      <c r="A4" s="20">
        <v>1</v>
      </c>
      <c r="B4" s="21" t="s">
        <v>8</v>
      </c>
      <c r="C4" s="21" t="s">
        <v>20</v>
      </c>
      <c r="D4" s="21" t="s">
        <v>18</v>
      </c>
      <c r="E4" s="21">
        <v>5.5</v>
      </c>
      <c r="F4" s="21">
        <v>100</v>
      </c>
      <c r="G4" s="22">
        <v>5.0999999999999996</v>
      </c>
      <c r="H4" s="22">
        <v>8.6999999999999993</v>
      </c>
      <c r="I4" s="22">
        <v>13.8</v>
      </c>
      <c r="J4" s="21">
        <f>(28*54+126*58)</f>
        <v>8820</v>
      </c>
      <c r="K4" s="23">
        <f>J4*I4</f>
        <v>121716</v>
      </c>
      <c r="L4" s="21"/>
      <c r="M4" s="24">
        <v>142436.93</v>
      </c>
    </row>
    <row r="5" spans="1:13" ht="45" x14ac:dyDescent="0.25">
      <c r="A5" s="25">
        <v>2</v>
      </c>
      <c r="B5" s="26" t="s">
        <v>14</v>
      </c>
      <c r="C5" s="27" t="s">
        <v>21</v>
      </c>
      <c r="D5" s="26" t="s">
        <v>18</v>
      </c>
      <c r="E5" s="26">
        <v>5.5</v>
      </c>
      <c r="F5" s="26">
        <v>120</v>
      </c>
      <c r="G5" s="28">
        <v>5.0999999999999996</v>
      </c>
      <c r="H5" s="28">
        <v>8.6999999999999993</v>
      </c>
      <c r="I5" s="28">
        <v>13.8</v>
      </c>
      <c r="J5" s="27">
        <f>27.5*42+4.5*14.5+34*10+25*9.5</f>
        <v>1797.75</v>
      </c>
      <c r="K5" s="29">
        <f t="shared" ref="K5:K15" si="0">J5*I5</f>
        <v>24808.95</v>
      </c>
      <c r="L5" s="26"/>
      <c r="M5" s="30">
        <v>126319.92</v>
      </c>
    </row>
    <row r="6" spans="1:13" x14ac:dyDescent="0.25">
      <c r="A6" s="31">
        <v>2</v>
      </c>
      <c r="B6" s="12" t="s">
        <v>10</v>
      </c>
      <c r="C6" s="12" t="s">
        <v>22</v>
      </c>
      <c r="D6" s="12" t="s">
        <v>18</v>
      </c>
      <c r="E6" s="12">
        <v>5.5</v>
      </c>
      <c r="F6" s="12">
        <v>120</v>
      </c>
      <c r="G6" s="13">
        <v>5.0999999999999996</v>
      </c>
      <c r="H6" s="13">
        <v>8.6999999999999993</v>
      </c>
      <c r="I6" s="13">
        <v>13.8</v>
      </c>
      <c r="J6" s="12">
        <f>16*17+14.5*3</f>
        <v>315.5</v>
      </c>
      <c r="K6" s="10">
        <f t="shared" si="0"/>
        <v>4353.9000000000005</v>
      </c>
      <c r="L6" s="12"/>
      <c r="M6" s="32"/>
    </row>
    <row r="7" spans="1:13" ht="60.75" thickBot="1" x14ac:dyDescent="0.3">
      <c r="A7" s="33">
        <v>2</v>
      </c>
      <c r="B7" s="34" t="s">
        <v>8</v>
      </c>
      <c r="C7" s="34" t="s">
        <v>23</v>
      </c>
      <c r="D7" s="34" t="s">
        <v>18</v>
      </c>
      <c r="E7" s="34">
        <v>5.5</v>
      </c>
      <c r="F7" s="34">
        <v>105</v>
      </c>
      <c r="G7" s="35">
        <v>5.0999999999999996</v>
      </c>
      <c r="H7" s="35">
        <v>8.6999999999999993</v>
      </c>
      <c r="I7" s="35">
        <v>13.8</v>
      </c>
      <c r="J7" s="34">
        <f>86.5*19+32.5*24+42*24+128.5*18.5-10*10</f>
        <v>5708.75</v>
      </c>
      <c r="K7" s="36">
        <f t="shared" si="0"/>
        <v>78780.75</v>
      </c>
      <c r="L7" s="37">
        <f>SUM(K5:K7)</f>
        <v>107943.6</v>
      </c>
      <c r="M7" s="38"/>
    </row>
    <row r="8" spans="1:13" ht="30" x14ac:dyDescent="0.25">
      <c r="A8" s="25">
        <v>3</v>
      </c>
      <c r="B8" s="26" t="s">
        <v>9</v>
      </c>
      <c r="C8" s="27" t="s">
        <v>24</v>
      </c>
      <c r="D8" s="26" t="s">
        <v>18</v>
      </c>
      <c r="E8" s="26">
        <v>5.5</v>
      </c>
      <c r="F8" s="26">
        <v>120</v>
      </c>
      <c r="G8" s="28">
        <v>5.0999999999999996</v>
      </c>
      <c r="H8" s="28">
        <v>8.6999999999999993</v>
      </c>
      <c r="I8" s="28">
        <v>13.8</v>
      </c>
      <c r="J8" s="27">
        <f>28.5*16.5</f>
        <v>470.25</v>
      </c>
      <c r="K8" s="29">
        <f t="shared" si="0"/>
        <v>6489.4500000000007</v>
      </c>
      <c r="L8" s="26"/>
      <c r="M8" s="30">
        <v>123524.47</v>
      </c>
    </row>
    <row r="9" spans="1:13" ht="30" x14ac:dyDescent="0.25">
      <c r="A9" s="31">
        <v>3</v>
      </c>
      <c r="B9" s="12" t="s">
        <v>10</v>
      </c>
      <c r="C9" s="12" t="s">
        <v>31</v>
      </c>
      <c r="D9" s="12" t="s">
        <v>18</v>
      </c>
      <c r="E9" s="12">
        <v>5.5</v>
      </c>
      <c r="F9" s="12">
        <v>120</v>
      </c>
      <c r="G9" s="13">
        <v>5.0999999999999996</v>
      </c>
      <c r="H9" s="13">
        <v>8.6999999999999993</v>
      </c>
      <c r="I9" s="13">
        <v>13.8</v>
      </c>
      <c r="J9" s="12">
        <f>16.5*20+12*21</f>
        <v>582</v>
      </c>
      <c r="K9" s="10">
        <f t="shared" si="0"/>
        <v>8031.6</v>
      </c>
      <c r="L9" s="12"/>
      <c r="M9" s="32"/>
    </row>
    <row r="10" spans="1:13" ht="90.75" thickBot="1" x14ac:dyDescent="0.3">
      <c r="A10" s="33">
        <v>3</v>
      </c>
      <c r="B10" s="34" t="s">
        <v>8</v>
      </c>
      <c r="C10" s="34" t="s">
        <v>25</v>
      </c>
      <c r="D10" s="34" t="s">
        <v>18</v>
      </c>
      <c r="E10" s="34">
        <v>5.5</v>
      </c>
      <c r="F10" s="34">
        <v>105</v>
      </c>
      <c r="G10" s="35">
        <v>5.0999999999999996</v>
      </c>
      <c r="H10" s="35">
        <v>8.6999999999999993</v>
      </c>
      <c r="I10" s="35">
        <v>13.8</v>
      </c>
      <c r="J10" s="34">
        <f>26.5*16.5+128*18-10*11+18*70+24*15.5+42*23.5+32.6*24+24*18.5+6*20</f>
        <v>6596.65</v>
      </c>
      <c r="K10" s="36">
        <f t="shared" si="0"/>
        <v>91033.77</v>
      </c>
      <c r="L10" s="37">
        <f>SUM(K8:K10)</f>
        <v>105554.82</v>
      </c>
      <c r="M10" s="38"/>
    </row>
    <row r="11" spans="1:13" x14ac:dyDescent="0.25">
      <c r="A11" s="25">
        <v>4</v>
      </c>
      <c r="B11" s="26" t="s">
        <v>10</v>
      </c>
      <c r="C11" s="26" t="s">
        <v>26</v>
      </c>
      <c r="D11" s="26" t="s">
        <v>18</v>
      </c>
      <c r="E11" s="26">
        <v>5.5</v>
      </c>
      <c r="F11" s="26">
        <v>120</v>
      </c>
      <c r="G11" s="28">
        <v>5.0999999999999996</v>
      </c>
      <c r="H11" s="28">
        <v>8.6999999999999993</v>
      </c>
      <c r="I11" s="28">
        <v>13.8</v>
      </c>
      <c r="J11" s="26">
        <f>17*20+27*13</f>
        <v>691</v>
      </c>
      <c r="K11" s="29">
        <f t="shared" si="0"/>
        <v>9535.8000000000011</v>
      </c>
      <c r="L11" s="26"/>
      <c r="M11" s="30">
        <v>148117.45000000001</v>
      </c>
    </row>
    <row r="12" spans="1:13" ht="30" x14ac:dyDescent="0.25">
      <c r="A12" s="31">
        <v>4</v>
      </c>
      <c r="B12" s="12" t="s">
        <v>11</v>
      </c>
      <c r="C12" s="12" t="s">
        <v>27</v>
      </c>
      <c r="D12" s="12" t="s">
        <v>18</v>
      </c>
      <c r="E12" s="12">
        <v>5.5</v>
      </c>
      <c r="F12" s="12">
        <v>170</v>
      </c>
      <c r="G12" s="13">
        <v>5.0999999999999996</v>
      </c>
      <c r="H12" s="13">
        <v>8.6999999999999993</v>
      </c>
      <c r="I12" s="13">
        <v>13.8</v>
      </c>
      <c r="J12" s="12">
        <f>32.5*32+27.5*10</f>
        <v>1315</v>
      </c>
      <c r="K12" s="10">
        <f t="shared" si="0"/>
        <v>18147</v>
      </c>
      <c r="L12" s="12"/>
      <c r="M12" s="32"/>
    </row>
    <row r="13" spans="1:13" ht="45.75" thickBot="1" x14ac:dyDescent="0.3">
      <c r="A13" s="33">
        <v>4</v>
      </c>
      <c r="B13" s="34" t="s">
        <v>8</v>
      </c>
      <c r="C13" s="34" t="s">
        <v>28</v>
      </c>
      <c r="D13" s="34" t="s">
        <v>18</v>
      </c>
      <c r="E13" s="34">
        <v>5.5</v>
      </c>
      <c r="F13" s="34">
        <v>105</v>
      </c>
      <c r="G13" s="35">
        <v>5.0999999999999996</v>
      </c>
      <c r="H13" s="35">
        <v>8.6999999999999993</v>
      </c>
      <c r="I13" s="35">
        <v>13.8</v>
      </c>
      <c r="J13" s="34">
        <f>60*58+63.5*18.5+24*42+27*55+18</f>
        <v>7165.75</v>
      </c>
      <c r="K13" s="36">
        <f t="shared" si="0"/>
        <v>98887.35</v>
      </c>
      <c r="L13" s="37">
        <f>SUM(K11:K13)</f>
        <v>126570.15000000001</v>
      </c>
      <c r="M13" s="38"/>
    </row>
    <row r="14" spans="1:13" ht="45" x14ac:dyDescent="0.25">
      <c r="A14" s="25" t="s">
        <v>12</v>
      </c>
      <c r="B14" s="26" t="s">
        <v>13</v>
      </c>
      <c r="C14" s="26" t="s">
        <v>29</v>
      </c>
      <c r="D14" s="26" t="s">
        <v>18</v>
      </c>
      <c r="E14" s="26">
        <v>5.5</v>
      </c>
      <c r="F14" s="26">
        <v>85</v>
      </c>
      <c r="G14" s="28">
        <v>5.0999999999999996</v>
      </c>
      <c r="H14" s="28">
        <v>8.6999999999999993</v>
      </c>
      <c r="I14" s="28">
        <v>13.8</v>
      </c>
      <c r="J14" s="26">
        <f>20.5*57+108.5*10+20*10+86*11</f>
        <v>3399.5</v>
      </c>
      <c r="K14" s="29">
        <f t="shared" si="0"/>
        <v>46913.100000000006</v>
      </c>
      <c r="L14" s="26"/>
      <c r="M14" s="30">
        <v>128084.23</v>
      </c>
    </row>
    <row r="15" spans="1:13" ht="30.75" thickBot="1" x14ac:dyDescent="0.3">
      <c r="A15" s="33" t="s">
        <v>12</v>
      </c>
      <c r="B15" s="34" t="s">
        <v>12</v>
      </c>
      <c r="C15" s="34" t="s">
        <v>30</v>
      </c>
      <c r="D15" s="34" t="s">
        <v>18</v>
      </c>
      <c r="E15" s="34">
        <v>5.5</v>
      </c>
      <c r="F15" s="34">
        <v>60</v>
      </c>
      <c r="G15" s="35">
        <v>5.0999999999999996</v>
      </c>
      <c r="H15" s="35">
        <v>8.6999999999999993</v>
      </c>
      <c r="I15" s="35">
        <v>13.8</v>
      </c>
      <c r="J15" s="34">
        <f>16.5*53.5+89*41</f>
        <v>4531.75</v>
      </c>
      <c r="K15" s="36">
        <f t="shared" si="0"/>
        <v>62538.15</v>
      </c>
      <c r="L15" s="37">
        <f>SUM(K14:K15)</f>
        <v>109451.25</v>
      </c>
      <c r="M15" s="38"/>
    </row>
    <row r="16" spans="1:13" x14ac:dyDescent="0.25">
      <c r="M16" s="39"/>
    </row>
    <row r="17" spans="13:13" x14ac:dyDescent="0.25">
      <c r="M17" s="39"/>
    </row>
    <row r="18" spans="13:13" x14ac:dyDescent="0.25">
      <c r="M18" s="39"/>
    </row>
    <row r="19" spans="13:13" x14ac:dyDescent="0.25">
      <c r="M19" s="39"/>
    </row>
    <row r="20" spans="13:13" x14ac:dyDescent="0.25">
      <c r="M20" s="39"/>
    </row>
    <row r="21" spans="13:13" x14ac:dyDescent="0.25">
      <c r="M21" s="39"/>
    </row>
    <row r="22" spans="13:13" x14ac:dyDescent="0.25">
      <c r="M22" s="39"/>
    </row>
    <row r="23" spans="13:13" x14ac:dyDescent="0.25">
      <c r="M23" s="39"/>
    </row>
    <row r="24" spans="13:13" x14ac:dyDescent="0.25">
      <c r="M24" s="39"/>
    </row>
    <row r="25" spans="13:13" x14ac:dyDescent="0.25">
      <c r="M25" s="39"/>
    </row>
    <row r="26" spans="13:13" x14ac:dyDescent="0.25">
      <c r="M26" s="39"/>
    </row>
    <row r="27" spans="13:13" x14ac:dyDescent="0.25">
      <c r="M27" s="39"/>
    </row>
    <row r="28" spans="13:13" x14ac:dyDescent="0.25">
      <c r="M28" s="39"/>
    </row>
    <row r="29" spans="13:13" x14ac:dyDescent="0.25">
      <c r="M29" s="39"/>
    </row>
    <row r="30" spans="13:13" x14ac:dyDescent="0.25">
      <c r="M30" s="39"/>
    </row>
    <row r="31" spans="13:13" x14ac:dyDescent="0.25">
      <c r="M31" s="39"/>
    </row>
    <row r="32" spans="13:13" x14ac:dyDescent="0.25">
      <c r="M32" s="39"/>
    </row>
    <row r="33" spans="13:13" x14ac:dyDescent="0.25">
      <c r="M33" s="39"/>
    </row>
    <row r="34" spans="13:13" x14ac:dyDescent="0.25">
      <c r="M34" s="39"/>
    </row>
    <row r="35" spans="13:13" x14ac:dyDescent="0.25">
      <c r="M35" s="39"/>
    </row>
    <row r="36" spans="13:13" x14ac:dyDescent="0.25">
      <c r="M36" s="39"/>
    </row>
    <row r="37" spans="13:13" x14ac:dyDescent="0.25">
      <c r="M37" s="39"/>
    </row>
    <row r="38" spans="13:13" x14ac:dyDescent="0.25">
      <c r="M38" s="39"/>
    </row>
  </sheetData>
  <mergeCells count="7">
    <mergeCell ref="M5:M7"/>
    <mergeCell ref="M8:M10"/>
    <mergeCell ref="M11:M13"/>
    <mergeCell ref="M14:M15"/>
    <mergeCell ref="D1:I1"/>
    <mergeCell ref="E2:F2"/>
    <mergeCell ref="G2:I2"/>
  </mergeCells>
  <pageMargins left="0.2" right="0.2" top="0.25" bottom="0.2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</dc:creator>
  <cp:lastModifiedBy>Jenny</cp:lastModifiedBy>
  <cp:lastPrinted>2016-02-18T20:41:40Z</cp:lastPrinted>
  <dcterms:created xsi:type="dcterms:W3CDTF">2015-12-02T21:16:39Z</dcterms:created>
  <dcterms:modified xsi:type="dcterms:W3CDTF">2016-02-18T20:41:42Z</dcterms:modified>
</cp:coreProperties>
</file>