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hua\Documents\Senior\MQP\Final Submission\"/>
    </mc:Choice>
  </mc:AlternateContent>
  <bookViews>
    <workbookView xWindow="0" yWindow="0" windowWidth="23040" windowHeight="9396"/>
  </bookViews>
  <sheets>
    <sheet name="Buhlmann-Straub Examp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O10" i="1"/>
  <c r="M10" i="1" l="1"/>
  <c r="P8" i="1"/>
  <c r="R3" i="1"/>
  <c r="Q4" i="1"/>
  <c r="Q5" i="1"/>
  <c r="Q6" i="1"/>
  <c r="Q3" i="1"/>
  <c r="P4" i="1"/>
  <c r="P5" i="1"/>
  <c r="P6" i="1"/>
  <c r="P3" i="1"/>
  <c r="A8" i="1"/>
  <c r="O8" i="1"/>
  <c r="N6" i="1"/>
  <c r="M3" i="1"/>
  <c r="O3" i="1" s="1"/>
  <c r="G4" i="1"/>
  <c r="J4" i="1" s="1"/>
  <c r="G5" i="1"/>
  <c r="J5" i="1" s="1"/>
  <c r="G6" i="1"/>
  <c r="J6" i="1" s="1"/>
  <c r="G3" i="1"/>
  <c r="G8" i="1" s="1"/>
  <c r="D4" i="1"/>
  <c r="D5" i="1"/>
  <c r="D6" i="1"/>
  <c r="D3" i="1"/>
  <c r="D8" i="1" s="1"/>
  <c r="I3" i="1"/>
  <c r="N3" i="1" s="1"/>
  <c r="I4" i="1"/>
  <c r="L4" i="1" s="1"/>
  <c r="I5" i="1"/>
  <c r="I6" i="1"/>
  <c r="L6" i="1" s="1"/>
  <c r="H4" i="1"/>
  <c r="M4" i="1" s="1"/>
  <c r="H5" i="1"/>
  <c r="M5" i="1" s="1"/>
  <c r="H6" i="1"/>
  <c r="H3" i="1"/>
  <c r="J8" i="1" l="1"/>
  <c r="L5" i="1"/>
  <c r="M6" i="1"/>
  <c r="O6" i="1" s="1"/>
  <c r="N5" i="1"/>
  <c r="O5" i="1" s="1"/>
  <c r="J3" i="1"/>
  <c r="L3" i="1" s="1"/>
  <c r="N4" i="1"/>
  <c r="O4" i="1" s="1"/>
  <c r="K4" i="1" l="1"/>
  <c r="K3" i="1"/>
  <c r="K6" i="1"/>
</calcChain>
</file>

<file path=xl/sharedStrings.xml><?xml version="1.0" encoding="utf-8"?>
<sst xmlns="http://schemas.openxmlformats.org/spreadsheetml/2006/main" count="27" uniqueCount="17">
  <si>
    <t>Group</t>
  </si>
  <si>
    <t>Lives</t>
  </si>
  <si>
    <t>Claim Dollars</t>
  </si>
  <si>
    <t>Claim Dollars per Life</t>
  </si>
  <si>
    <t>Overall</t>
  </si>
  <si>
    <t>Year 1</t>
  </si>
  <si>
    <t>Year 2</t>
  </si>
  <si>
    <t>mij(xij-xi.)^2</t>
  </si>
  <si>
    <t>ni-1</t>
  </si>
  <si>
    <t>Count Years of Experience</t>
  </si>
  <si>
    <t>Totals</t>
  </si>
  <si>
    <t>v:</t>
  </si>
  <si>
    <t>mi.(xi.-x..)^2</t>
  </si>
  <si>
    <t>mi.^2</t>
  </si>
  <si>
    <t>a:</t>
  </si>
  <si>
    <t>k:</t>
  </si>
  <si>
    <t>m-(1/m)sum(mi.^2)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</si>
</sst>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2" applyFont="1"/>
    <xf numFmtId="1" fontId="0" fillId="0" borderId="0" xfId="0" applyNumberFormat="1"/>
    <xf numFmtId="44" fontId="0" fillId="0" borderId="0" xfId="0" applyNumberFormat="1"/>
    <xf numFmtId="1" fontId="0" fillId="0" borderId="0" xfId="2" applyNumberFormat="1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N15" sqref="N15"/>
    </sheetView>
  </sheetViews>
  <sheetFormatPr defaultRowHeight="14.4" x14ac:dyDescent="0.3"/>
  <cols>
    <col min="3" max="3" width="12.109375" bestFit="1" customWidth="1"/>
    <col min="4" max="4" width="17.6640625" bestFit="1" customWidth="1"/>
    <col min="5" max="6" width="12.5546875" bestFit="1" customWidth="1"/>
    <col min="7" max="7" width="17.6640625" bestFit="1" customWidth="1"/>
    <col min="12" max="12" width="9.33203125" customWidth="1"/>
    <col min="13" max="13" width="12.44140625" customWidth="1"/>
    <col min="15" max="15" width="12.5546875" bestFit="1" customWidth="1"/>
    <col min="16" max="16" width="14.33203125" customWidth="1"/>
    <col min="17" max="17" width="9" bestFit="1" customWidth="1"/>
  </cols>
  <sheetData>
    <row r="1" spans="1:18" x14ac:dyDescent="0.3">
      <c r="A1" s="7"/>
      <c r="B1" s="8" t="s">
        <v>1</v>
      </c>
      <c r="C1" s="8"/>
      <c r="D1" s="8"/>
      <c r="E1" s="8" t="s">
        <v>2</v>
      </c>
      <c r="F1" s="8"/>
      <c r="G1" s="8"/>
      <c r="H1" s="8" t="s">
        <v>3</v>
      </c>
      <c r="I1" s="8"/>
      <c r="J1" s="8"/>
      <c r="K1" s="8" t="s">
        <v>7</v>
      </c>
      <c r="L1" s="8"/>
      <c r="M1" s="8" t="s">
        <v>9</v>
      </c>
      <c r="N1" s="8"/>
      <c r="O1" s="8"/>
      <c r="P1" s="7"/>
      <c r="Q1" s="7"/>
      <c r="R1" s="7"/>
    </row>
    <row r="2" spans="1:18" x14ac:dyDescent="0.3">
      <c r="A2" s="7" t="s">
        <v>0</v>
      </c>
      <c r="B2" s="7" t="s">
        <v>5</v>
      </c>
      <c r="C2" s="7" t="s">
        <v>6</v>
      </c>
      <c r="D2" s="7" t="s">
        <v>4</v>
      </c>
      <c r="E2" s="7" t="s">
        <v>5</v>
      </c>
      <c r="F2" s="7" t="s">
        <v>6</v>
      </c>
      <c r="G2" s="7" t="s">
        <v>4</v>
      </c>
      <c r="H2" s="7" t="s">
        <v>5</v>
      </c>
      <c r="I2" s="7" t="s">
        <v>6</v>
      </c>
      <c r="J2" s="7" t="s">
        <v>4</v>
      </c>
      <c r="K2" s="7" t="s">
        <v>5</v>
      </c>
      <c r="L2" s="7" t="s">
        <v>6</v>
      </c>
      <c r="M2" s="7" t="s">
        <v>5</v>
      </c>
      <c r="N2" s="7" t="s">
        <v>6</v>
      </c>
      <c r="O2" s="7" t="s">
        <v>8</v>
      </c>
      <c r="P2" s="7" t="s">
        <v>12</v>
      </c>
      <c r="Q2" s="7" t="s">
        <v>13</v>
      </c>
      <c r="R2" s="7" t="s">
        <v>16</v>
      </c>
    </row>
    <row r="3" spans="1:18" x14ac:dyDescent="0.3">
      <c r="A3">
        <v>1</v>
      </c>
      <c r="B3">
        <v>1000</v>
      </c>
      <c r="C3">
        <v>1200</v>
      </c>
      <c r="D3">
        <f>SUM(B3:C3)</f>
        <v>2200</v>
      </c>
      <c r="E3" s="1">
        <v>100000</v>
      </c>
      <c r="F3" s="1">
        <v>143000</v>
      </c>
      <c r="G3" s="3">
        <f>SUM(E3:F3)</f>
        <v>243000</v>
      </c>
      <c r="H3" s="2">
        <f t="shared" ref="H3:I6" si="0">IFERROR(E3/B3,"")</f>
        <v>100</v>
      </c>
      <c r="I3" s="2">
        <f t="shared" si="0"/>
        <v>119.16666666666667</v>
      </c>
      <c r="J3" s="4">
        <f>G3/D3</f>
        <v>110.45454545454545</v>
      </c>
      <c r="K3" s="2">
        <f>B3*((H3-$J$3)^2)</f>
        <v>109297.52066115699</v>
      </c>
      <c r="L3" s="2">
        <f>C3*((I3-J3)^2)</f>
        <v>91081.267217630986</v>
      </c>
      <c r="M3">
        <f>IF(H3="",0,1)</f>
        <v>1</v>
      </c>
      <c r="N3">
        <f>IF(I3="",0,1)</f>
        <v>1</v>
      </c>
      <c r="O3">
        <f>SUM(M3:N3)-1</f>
        <v>1</v>
      </c>
      <c r="P3" s="2">
        <f>D3*((J3-J8)^2)</f>
        <v>1255181.5735206744</v>
      </c>
      <c r="Q3">
        <f>D3^2</f>
        <v>4840000</v>
      </c>
      <c r="R3" s="2">
        <f>D8-(1/D8)*((SUM(Q3:Q6)))</f>
        <v>6996.0784313725489</v>
      </c>
    </row>
    <row r="4" spans="1:18" x14ac:dyDescent="0.3">
      <c r="A4">
        <v>2</v>
      </c>
      <c r="B4">
        <v>2400</v>
      </c>
      <c r="C4">
        <v>2000</v>
      </c>
      <c r="D4">
        <f t="shared" ref="D4:D6" si="1">SUM(B4:C4)</f>
        <v>4400</v>
      </c>
      <c r="E4" s="1">
        <v>125000</v>
      </c>
      <c r="F4" s="1">
        <v>125000</v>
      </c>
      <c r="G4" s="3">
        <f t="shared" ref="G4:G6" si="2">SUM(E4:F4)</f>
        <v>250000</v>
      </c>
      <c r="H4" s="2">
        <f t="shared" si="0"/>
        <v>52.083333333333336</v>
      </c>
      <c r="I4" s="2">
        <f t="shared" si="0"/>
        <v>62.5</v>
      </c>
      <c r="J4" s="4">
        <f t="shared" ref="J4:J6" si="3">G4/D4</f>
        <v>56.81818181818182</v>
      </c>
      <c r="K4" s="2">
        <f t="shared" ref="K4:K6" si="4">B4*((H4-$J$3)^2)</f>
        <v>8177276.1707988977</v>
      </c>
      <c r="L4" s="2">
        <f t="shared" ref="L4:L6" si="5">C4*((I4-J4)^2)</f>
        <v>64566.115702479292</v>
      </c>
      <c r="M4">
        <f t="shared" ref="M4:N6" si="6">IF(H4="",0,1)</f>
        <v>1</v>
      </c>
      <c r="N4">
        <f t="shared" si="6"/>
        <v>1</v>
      </c>
      <c r="O4">
        <f t="shared" ref="O4:O6" si="7">SUM(M4:N4)-1</f>
        <v>1</v>
      </c>
      <c r="P4" s="2">
        <f t="shared" ref="P4:P6" si="8">D4*((J4-J9)^2)</f>
        <v>14204545.454545457</v>
      </c>
      <c r="Q4">
        <f t="shared" ref="Q4:Q6" si="9">D4^2</f>
        <v>19360000</v>
      </c>
    </row>
    <row r="5" spans="1:18" x14ac:dyDescent="0.3">
      <c r="A5">
        <v>3</v>
      </c>
      <c r="B5">
        <v>0</v>
      </c>
      <c r="C5">
        <v>800</v>
      </c>
      <c r="D5">
        <f t="shared" si="1"/>
        <v>800</v>
      </c>
      <c r="E5" s="1">
        <v>0</v>
      </c>
      <c r="F5" s="1">
        <v>40000</v>
      </c>
      <c r="G5" s="3">
        <f t="shared" si="2"/>
        <v>40000</v>
      </c>
      <c r="H5" s="2" t="str">
        <f t="shared" si="0"/>
        <v/>
      </c>
      <c r="I5" s="2">
        <f t="shared" si="0"/>
        <v>50</v>
      </c>
      <c r="J5" s="4">
        <f t="shared" si="3"/>
        <v>50</v>
      </c>
      <c r="K5" s="2"/>
      <c r="L5" s="2">
        <f t="shared" si="5"/>
        <v>0</v>
      </c>
      <c r="M5">
        <f t="shared" si="6"/>
        <v>0</v>
      </c>
      <c r="N5">
        <f t="shared" si="6"/>
        <v>1</v>
      </c>
      <c r="O5">
        <f t="shared" si="7"/>
        <v>0</v>
      </c>
      <c r="P5" s="2">
        <f t="shared" si="8"/>
        <v>2000000</v>
      </c>
      <c r="Q5">
        <f t="shared" si="9"/>
        <v>640000</v>
      </c>
    </row>
    <row r="6" spans="1:18" x14ac:dyDescent="0.3">
      <c r="A6">
        <v>4</v>
      </c>
      <c r="B6">
        <v>1500</v>
      </c>
      <c r="C6">
        <v>1300</v>
      </c>
      <c r="D6">
        <f t="shared" si="1"/>
        <v>2800</v>
      </c>
      <c r="E6" s="1">
        <v>200000</v>
      </c>
      <c r="F6" s="1">
        <v>150000</v>
      </c>
      <c r="G6" s="3">
        <f t="shared" si="2"/>
        <v>350000</v>
      </c>
      <c r="H6" s="2">
        <f t="shared" si="0"/>
        <v>133.33333333333334</v>
      </c>
      <c r="I6" s="2">
        <f t="shared" si="0"/>
        <v>115.38461538461539</v>
      </c>
      <c r="J6" s="4">
        <f t="shared" si="3"/>
        <v>125</v>
      </c>
      <c r="K6" s="2">
        <f t="shared" si="4"/>
        <v>785158.40220385755</v>
      </c>
      <c r="L6" s="2">
        <f t="shared" si="5"/>
        <v>120192.30769230764</v>
      </c>
      <c r="M6">
        <f t="shared" si="6"/>
        <v>1</v>
      </c>
      <c r="N6">
        <f t="shared" si="6"/>
        <v>1</v>
      </c>
      <c r="O6">
        <f t="shared" si="7"/>
        <v>1</v>
      </c>
      <c r="P6" s="2">
        <f t="shared" si="8"/>
        <v>43750000</v>
      </c>
      <c r="Q6">
        <f t="shared" si="9"/>
        <v>7840000</v>
      </c>
    </row>
    <row r="7" spans="1:18" x14ac:dyDescent="0.3">
      <c r="A7" t="s">
        <v>10</v>
      </c>
      <c r="G7" s="2"/>
    </row>
    <row r="8" spans="1:18" x14ac:dyDescent="0.3">
      <c r="A8">
        <f>COUNT(A3:A6)</f>
        <v>4</v>
      </c>
      <c r="D8">
        <f>SUM(D3:D6)</f>
        <v>10200</v>
      </c>
      <c r="G8" s="3">
        <f>SUM(G3:G6)</f>
        <v>883000</v>
      </c>
      <c r="J8" s="2">
        <f>G8/D8</f>
        <v>86.568627450980387</v>
      </c>
      <c r="O8">
        <f>SUM(O3:O6)</f>
        <v>3</v>
      </c>
      <c r="P8" s="2">
        <f>SUM(P3:P6)</f>
        <v>61209727.028066128</v>
      </c>
    </row>
    <row r="10" spans="1:18" x14ac:dyDescent="0.3">
      <c r="L10" t="s">
        <v>11</v>
      </c>
      <c r="M10" s="5">
        <f>SUM(K3:L6)/SUM(O3:O6)</f>
        <v>3115857.2614254435</v>
      </c>
      <c r="N10" t="s">
        <v>14</v>
      </c>
      <c r="O10" s="2">
        <f>(P8-M10*(A8-1))/R3</f>
        <v>7413.0322798017933</v>
      </c>
      <c r="P10" t="s">
        <v>15</v>
      </c>
      <c r="Q10" s="6">
        <f>M10/O10</f>
        <v>420.32155585173763</v>
      </c>
    </row>
  </sheetData>
  <mergeCells count="5">
    <mergeCell ref="B1:D1"/>
    <mergeCell ref="E1:G1"/>
    <mergeCell ref="H1:J1"/>
    <mergeCell ref="M1:O1"/>
    <mergeCell ref="K1:L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21A4078872AE42A74513E85E727F02" ma:contentTypeVersion="0" ma:contentTypeDescription="Create a new document." ma:contentTypeScope="" ma:versionID="02b40e4192702350ea074fa29668813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F24A9F-D27B-4C92-9792-B56D8B23A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B06F5D-7173-4C64-B2BB-806FF847ADF2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BD74FFA-A7B7-42ED-A634-3A1AE1660D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Buhlmann-Straub Example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Joshua Nottage</dc:creator>
  <cp:lastModifiedBy>Joshua Nottage</cp:lastModifiedBy>
  <dcterms:created xsi:type="dcterms:W3CDTF">2014-12-11T20:31:50Z</dcterms:created>
  <dcterms:modified xsi:type="dcterms:W3CDTF">2015-01-28T16:36:05Z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0x0101009721A4078872AE42A74513E85E727F02</vt:lpwstr>
  </property>
</Properties>
</file>