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1080" windowWidth="25600" windowHeight="14980" tabRatio="500"/>
  </bookViews>
  <sheets>
    <sheet name="Table 1-1" sheetId="1" r:id="rId1"/>
    <sheet name="Table 1-2" sheetId="2" r:id="rId2"/>
    <sheet name="Land Redevelopment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3" l="1"/>
  <c r="J9" i="3"/>
  <c r="J8" i="3"/>
  <c r="J7" i="3"/>
  <c r="J6" i="3"/>
  <c r="J5" i="3"/>
  <c r="K5" i="3"/>
  <c r="D5" i="3"/>
  <c r="E5" i="3"/>
  <c r="J4" i="3"/>
  <c r="K4" i="3"/>
  <c r="D4" i="3"/>
  <c r="E4" i="3"/>
  <c r="J3" i="3"/>
  <c r="K3" i="3"/>
  <c r="L3" i="3"/>
  <c r="D3" i="3"/>
  <c r="E3" i="3"/>
  <c r="F3" i="3"/>
  <c r="M3" i="3"/>
</calcChain>
</file>

<file path=xl/sharedStrings.xml><?xml version="1.0" encoding="utf-8"?>
<sst xmlns="http://schemas.openxmlformats.org/spreadsheetml/2006/main" count="55" uniqueCount="44">
  <si>
    <t>Land Cover</t>
  </si>
  <si>
    <t>Composite PLER (lb/ac/yr)</t>
  </si>
  <si>
    <t>Commercial</t>
  </si>
  <si>
    <t>Industrial</t>
  </si>
  <si>
    <t>High Density Residential</t>
  </si>
  <si>
    <t>Medium Density Residential</t>
  </si>
  <si>
    <t>Low Density Residential</t>
  </si>
  <si>
    <t>Highway</t>
  </si>
  <si>
    <t>Open Space</t>
  </si>
  <si>
    <t>Agriculture</t>
  </si>
  <si>
    <t>Forest</t>
  </si>
  <si>
    <t>Baseline Phosphorus Load</t>
  </si>
  <si>
    <t>Phosphorus Load Increases Due to Development</t>
  </si>
  <si>
    <t>Area numbers</t>
  </si>
  <si>
    <t>Total Area (acre)</t>
  </si>
  <si>
    <t>Land Use Type</t>
  </si>
  <si>
    <t>PLER (table 1-1)</t>
  </si>
  <si>
    <t>Area x PLER</t>
  </si>
  <si>
    <t>Baseline P Load (lb/yr)</t>
  </si>
  <si>
    <t>New Area</t>
  </si>
  <si>
    <t>Total New Area</t>
  </si>
  <si>
    <t>New PLER (table 1-2)</t>
  </si>
  <si>
    <t>Pdev</t>
  </si>
  <si>
    <t>Pdev-Baseline (Pdev inc)</t>
  </si>
  <si>
    <t>Area 1</t>
  </si>
  <si>
    <t>Developed Land (P) HSG A</t>
  </si>
  <si>
    <t>Area 2</t>
  </si>
  <si>
    <t>High Density Residential (I)</t>
  </si>
  <si>
    <t>Area 3</t>
  </si>
  <si>
    <t>Commercial and Industrial (I)</t>
  </si>
  <si>
    <t>Land Use</t>
  </si>
  <si>
    <t>PLER</t>
  </si>
  <si>
    <t>Medium Density Residential (I)</t>
  </si>
  <si>
    <t>Low Density Residential (I)</t>
  </si>
  <si>
    <t>Highway (I)</t>
  </si>
  <si>
    <t>Forest (I)</t>
  </si>
  <si>
    <t>Forest (P)</t>
  </si>
  <si>
    <t>Open Land (I)</t>
  </si>
  <si>
    <t>Agriculture (I)</t>
  </si>
  <si>
    <t>Agriculture (P)</t>
  </si>
  <si>
    <t>Developed Land (P) HSG B</t>
  </si>
  <si>
    <t>Developed Land (P) HSG C</t>
  </si>
  <si>
    <t>Developed Land (P) HSG C/D</t>
  </si>
  <si>
    <t>Developed Land (P) HSG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</si>
</sst>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baseColWidth="10" defaultColWidth="14.5" defaultRowHeight="15.75" customHeight="1" x14ac:dyDescent="0"/>
  <cols>
    <col min="1" max="1" width="24.1640625" customWidth="1"/>
    <col min="2" max="2" width="23.1640625" customWidth="1"/>
  </cols>
  <sheetData>
    <row r="1" spans="1:2" ht="15.75" customHeight="1">
      <c r="A1" s="1" t="s">
        <v>0</v>
      </c>
      <c r="B1" s="1" t="s">
        <v>1</v>
      </c>
    </row>
    <row r="2" spans="1:2" ht="15.75" customHeight="1">
      <c r="A2" s="1" t="s">
        <v>2</v>
      </c>
      <c r="B2" s="1">
        <v>1.1599999999999999</v>
      </c>
    </row>
    <row r="3" spans="1:2" ht="15.75" customHeight="1">
      <c r="A3" s="1" t="s">
        <v>3</v>
      </c>
      <c r="B3" s="1">
        <v>1.29</v>
      </c>
    </row>
    <row r="4" spans="1:2" ht="15.75" customHeight="1">
      <c r="A4" s="1" t="s">
        <v>4</v>
      </c>
      <c r="B4" s="1">
        <v>1.07</v>
      </c>
    </row>
    <row r="5" spans="1:2" ht="15.75" customHeight="1">
      <c r="A5" s="1" t="s">
        <v>5</v>
      </c>
      <c r="B5" s="1">
        <v>0.55000000000000004</v>
      </c>
    </row>
    <row r="6" spans="1:2" ht="15.75" customHeight="1">
      <c r="A6" s="1" t="s">
        <v>6</v>
      </c>
      <c r="B6" s="1">
        <v>0.37</v>
      </c>
    </row>
    <row r="7" spans="1:2" ht="15.75" customHeight="1">
      <c r="A7" s="1" t="s">
        <v>7</v>
      </c>
      <c r="B7" s="1">
        <v>0.78</v>
      </c>
    </row>
    <row r="8" spans="1:2" ht="15.75" customHeight="1">
      <c r="A8" s="1" t="s">
        <v>8</v>
      </c>
      <c r="B8" s="1">
        <v>0.33</v>
      </c>
    </row>
    <row r="9" spans="1:2" ht="15.75" customHeight="1">
      <c r="A9" s="1" t="s">
        <v>9</v>
      </c>
      <c r="B9" s="1">
        <v>0.45</v>
      </c>
    </row>
    <row r="10" spans="1:2" ht="15.75" customHeight="1">
      <c r="A10" s="1" t="s">
        <v>10</v>
      </c>
      <c r="B10" s="1">
        <v>0.12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ColWidth="14.5" defaultRowHeight="15.75" customHeight="1" x14ac:dyDescent="0"/>
  <sheetData>
    <row r="1" spans="1:2" ht="12">
      <c r="A1" s="1" t="s">
        <v>30</v>
      </c>
      <c r="B1" s="1" t="s">
        <v>31</v>
      </c>
    </row>
    <row r="2" spans="1:2" ht="24">
      <c r="A2" s="3" t="s">
        <v>29</v>
      </c>
      <c r="B2" s="1">
        <v>1.78</v>
      </c>
    </row>
    <row r="3" spans="1:2" ht="24">
      <c r="A3" s="3" t="s">
        <v>27</v>
      </c>
      <c r="B3" s="1">
        <v>2.3199999999999998</v>
      </c>
    </row>
    <row r="4" spans="1:2" ht="24">
      <c r="A4" s="3" t="s">
        <v>32</v>
      </c>
      <c r="B4" s="1">
        <v>1.96</v>
      </c>
    </row>
    <row r="5" spans="1:2" ht="24">
      <c r="A5" s="3" t="s">
        <v>33</v>
      </c>
      <c r="B5" s="1">
        <v>1.52</v>
      </c>
    </row>
    <row r="6" spans="1:2" ht="12">
      <c r="A6" s="3" t="s">
        <v>34</v>
      </c>
      <c r="B6" s="1">
        <v>1.34</v>
      </c>
    </row>
    <row r="7" spans="1:2" ht="12">
      <c r="A7" s="3" t="s">
        <v>35</v>
      </c>
      <c r="B7" s="1">
        <v>1.52</v>
      </c>
    </row>
    <row r="8" spans="1:2" ht="12">
      <c r="A8" s="3" t="s">
        <v>36</v>
      </c>
      <c r="B8" s="1">
        <v>0.13</v>
      </c>
    </row>
    <row r="9" spans="1:2" ht="12">
      <c r="A9" s="3" t="s">
        <v>37</v>
      </c>
      <c r="B9" s="1">
        <v>1.52</v>
      </c>
    </row>
    <row r="10" spans="1:2" ht="12">
      <c r="A10" s="3" t="s">
        <v>38</v>
      </c>
      <c r="B10" s="1">
        <v>1.52</v>
      </c>
    </row>
    <row r="11" spans="1:2" ht="12">
      <c r="A11" s="3" t="s">
        <v>39</v>
      </c>
      <c r="B11" s="1">
        <v>0.5</v>
      </c>
    </row>
    <row r="12" spans="1:2" ht="24">
      <c r="A12" s="3" t="s">
        <v>25</v>
      </c>
      <c r="B12" s="1">
        <v>0.03</v>
      </c>
    </row>
    <row r="13" spans="1:2" ht="24">
      <c r="A13" s="3" t="s">
        <v>40</v>
      </c>
      <c r="B13" s="1">
        <v>0.12</v>
      </c>
    </row>
    <row r="14" spans="1:2" ht="24">
      <c r="A14" s="3" t="s">
        <v>41</v>
      </c>
      <c r="B14" s="1">
        <v>0.21</v>
      </c>
    </row>
    <row r="15" spans="1:2" ht="24">
      <c r="A15" s="3" t="s">
        <v>42</v>
      </c>
      <c r="B15" s="1">
        <v>0.28999999999999998</v>
      </c>
    </row>
    <row r="16" spans="1:2" ht="24">
      <c r="A16" s="3" t="s">
        <v>43</v>
      </c>
      <c r="B16" s="1">
        <v>0.37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3" sqref="A3"/>
    </sheetView>
  </sheetViews>
  <sheetFormatPr baseColWidth="10" defaultColWidth="14.5" defaultRowHeight="15.75" customHeight="1" x14ac:dyDescent="0"/>
  <cols>
    <col min="1" max="1" width="15.5" customWidth="1"/>
    <col min="6" max="6" width="19.5" customWidth="1"/>
    <col min="10" max="10" width="19.83203125" customWidth="1"/>
    <col min="13" max="13" width="23.5" customWidth="1"/>
  </cols>
  <sheetData>
    <row r="1" spans="1:13" ht="15.75" customHeight="1">
      <c r="A1" s="1"/>
      <c r="B1" s="4" t="s">
        <v>11</v>
      </c>
      <c r="C1" s="5"/>
      <c r="D1" s="5"/>
      <c r="E1" s="5"/>
      <c r="F1" s="5"/>
      <c r="G1" s="4" t="s">
        <v>12</v>
      </c>
      <c r="H1" s="5"/>
      <c r="I1" s="5"/>
      <c r="J1" s="5"/>
      <c r="K1" s="5"/>
      <c r="L1" s="5"/>
      <c r="M1" s="5"/>
    </row>
    <row r="2" spans="1:13" ht="15.75" customHeight="1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2" t="s">
        <v>18</v>
      </c>
      <c r="G2" s="1" t="s">
        <v>19</v>
      </c>
      <c r="H2" s="1" t="s">
        <v>20</v>
      </c>
      <c r="I2" s="1" t="s">
        <v>15</v>
      </c>
      <c r="J2" s="1" t="s">
        <v>21</v>
      </c>
      <c r="K2" s="1" t="s">
        <v>17</v>
      </c>
      <c r="L2" s="1" t="s">
        <v>22</v>
      </c>
      <c r="M2" s="2" t="s">
        <v>23</v>
      </c>
    </row>
    <row r="3" spans="1:13" ht="15.75" customHeight="1">
      <c r="A3" s="1" t="s">
        <v>24</v>
      </c>
      <c r="B3" s="1">
        <v>0</v>
      </c>
      <c r="C3" s="1" t="s">
        <v>10</v>
      </c>
      <c r="D3">
        <f>VLOOKUP(C3,'Table 1-1'!A2:B10,2,FALSE)</f>
        <v>0.12</v>
      </c>
      <c r="E3">
        <f t="shared" ref="E3:E5" si="0">(B3*D3)</f>
        <v>0</v>
      </c>
      <c r="F3">
        <f>SUM(E3:E5)</f>
        <v>0</v>
      </c>
      <c r="G3" s="1" t="s">
        <v>24</v>
      </c>
      <c r="H3" s="1">
        <v>3.4000000000000002E-2</v>
      </c>
      <c r="I3" s="1" t="s">
        <v>25</v>
      </c>
      <c r="J3">
        <f>VLOOKUP(I3,'Table 1-2'!A2:B16,2,FALSE)</f>
        <v>0.03</v>
      </c>
      <c r="K3">
        <f t="shared" ref="K3:K5" si="1">H3*J3</f>
        <v>1.0200000000000001E-3</v>
      </c>
      <c r="L3">
        <f>K3+K4+K5</f>
        <v>0.53461999999999998</v>
      </c>
      <c r="M3">
        <f>L3-F3</f>
        <v>0.53461999999999998</v>
      </c>
    </row>
    <row r="4" spans="1:13" ht="15.75" customHeight="1">
      <c r="A4" s="1" t="s">
        <v>26</v>
      </c>
      <c r="B4" s="1">
        <v>0</v>
      </c>
      <c r="C4" s="1" t="s">
        <v>5</v>
      </c>
      <c r="D4">
        <f>VLOOKUP(C4,'Table 1-1'!A2:B10,2,FALSE)</f>
        <v>0.55000000000000004</v>
      </c>
      <c r="E4">
        <f t="shared" si="0"/>
        <v>0</v>
      </c>
      <c r="G4" s="1" t="s">
        <v>26</v>
      </c>
      <c r="H4" s="1">
        <v>0.23</v>
      </c>
      <c r="I4" s="1" t="s">
        <v>27</v>
      </c>
      <c r="J4">
        <f>VLOOKUP(I4,'Table 1-2'!A2:B16,2,FALSE)</f>
        <v>2.3199999999999998</v>
      </c>
      <c r="K4">
        <f t="shared" si="1"/>
        <v>0.53359999999999996</v>
      </c>
    </row>
    <row r="5" spans="1:13" ht="15.75" customHeight="1">
      <c r="A5" s="1" t="s">
        <v>28</v>
      </c>
      <c r="B5" s="1">
        <v>0</v>
      </c>
      <c r="C5" s="1" t="s">
        <v>2</v>
      </c>
      <c r="D5">
        <f>VLOOKUP(C5,'Table 1-1'!A2:B10,2,FALSE)</f>
        <v>1.1599999999999999</v>
      </c>
      <c r="E5">
        <f t="shared" si="0"/>
        <v>0</v>
      </c>
      <c r="G5" s="1" t="s">
        <v>28</v>
      </c>
      <c r="I5" s="1" t="s">
        <v>29</v>
      </c>
      <c r="J5">
        <f>VLOOKUP(I5,'Table 1-2'!A2:B16,2,FALSE)</f>
        <v>1.78</v>
      </c>
      <c r="K5">
        <f t="shared" si="1"/>
        <v>0</v>
      </c>
    </row>
    <row r="6" spans="1:13" ht="15.75" customHeight="1">
      <c r="J6" t="e">
        <f>VLOOKUP(I6,'Table 1-2'!A2:B16,2,FALSE)</f>
        <v>#N/A</v>
      </c>
    </row>
    <row r="7" spans="1:13" ht="15.75" customHeight="1">
      <c r="J7" t="e">
        <f>VLOOKUP(I7,'Table 1-2'!A2:B16,2,FALSE)</f>
        <v>#N/A</v>
      </c>
    </row>
    <row r="8" spans="1:13" ht="15.75" customHeight="1">
      <c r="D8" s="1"/>
      <c r="J8" t="e">
        <f>VLOOKUP(I8,'Table 1-2'!A2:B16,2,FALSE)</f>
        <v>#N/A</v>
      </c>
    </row>
    <row r="9" spans="1:13" ht="15.75" customHeight="1">
      <c r="D9" s="1"/>
      <c r="J9" t="e">
        <f>VLOOKUP(I9,'Table 1-2'!A2:B16,2,FALSE)</f>
        <v>#N/A</v>
      </c>
    </row>
    <row r="10" spans="1:13" ht="15.75" customHeight="1">
      <c r="J10" t="e">
        <f>VLOOKUP(I10,'Table 1-2'!A2:B16,2,FALSE)</f>
        <v>#N/A</v>
      </c>
    </row>
  </sheetData>
  <mergeCells count="2">
    <mergeCell ref="B1:F1"/>
    <mergeCell ref="G1:M1"/>
  </mergeCells>
  <dataValidations count="2">
    <dataValidation type="list" allowBlank="1" sqref="I3:I10">
      <formula1>"Commercial and Industrial (I),High Density Residential (I),Medium Density Residential (I),Low Density Residential (I),Highway (I),Forest (I),Forest (P),Open Land (I),Agriculture (I),Agriculture (P),Developed Land (P) HSG A,Developed Land (P) HSG B,Develop"&amp;"ed Land (P) HSG C,Developed Land (P) HSG C/D,Developed Land (P) HSG D"</formula1>
    </dataValidation>
    <dataValidation type="list" allowBlank="1" sqref="C3:C10">
      <formula1>"Commercial,Industrial,High Density Residential,Medium Density Residential,Low Density Residential,Highway,Open Space,Agriculture,Forest"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1-1</vt:lpstr>
      <vt:lpstr>Table 1-2</vt:lpstr>
      <vt:lpstr>Land Redevelopment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April Locke</cp:lastModifiedBy>
  <dcterms:created xsi:type="dcterms:W3CDTF">2018-03-22T14:22:52Z</dcterms:created>
  <dcterms:modified xsi:type="dcterms:W3CDTF">2018-03-22T14:25:55Z</dcterms:modified>
</cp:coreProperties>
</file>